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Y\Desktop\NOM. OCT. 2015 A SEPT. 2018\"/>
    </mc:Choice>
  </mc:AlternateContent>
  <bookViews>
    <workbookView xWindow="0" yWindow="0" windowWidth="16395" windowHeight="5640" tabRatio="685" firstSheet="2" activeTab="5"/>
  </bookViews>
  <sheets>
    <sheet name="seg.pub.2017" sheetId="10" r:id="rId1"/>
    <sheet name="sindicato2017" sheetId="11" r:id="rId2"/>
    <sheet name="eventuales2017" sheetId="12" r:id="rId3"/>
    <sheet name="confianza2017" sheetId="13" r:id="rId4"/>
    <sheet name="delegados2017" sheetId="14" r:id="rId5"/>
    <sheet name="ACUMULADOS" sheetId="8" r:id="rId6"/>
  </sheets>
  <definedNames>
    <definedName name="_xlnm.Print_Area" localSheetId="5">ACUMULADOS!$C$3:$G$17</definedName>
    <definedName name="_xlnm.Print_Area" localSheetId="2">eventuales2017!$B$2:$K$122</definedName>
    <definedName name="_xlnm.Print_Area" localSheetId="0">seg.pub.2017!$B$2:$R$41</definedName>
    <definedName name="_xlnm.Print_Area" localSheetId="1">sindicato2017!$B$2:$Q$96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1" l="1"/>
  <c r="G12" i="13"/>
  <c r="M27" i="10" l="1"/>
  <c r="H84" i="12" l="1"/>
  <c r="H89" i="12" l="1"/>
  <c r="I43" i="13" l="1"/>
  <c r="I42" i="13"/>
  <c r="I41" i="13"/>
  <c r="I127" i="13"/>
  <c r="I123" i="13"/>
  <c r="I124" i="13"/>
  <c r="I122" i="13"/>
  <c r="I119" i="13"/>
  <c r="I118" i="13"/>
  <c r="I115" i="13"/>
  <c r="I112" i="13"/>
  <c r="I109" i="13"/>
  <c r="I108" i="13"/>
  <c r="I101" i="13"/>
  <c r="I102" i="13"/>
  <c r="I100" i="13"/>
  <c r="I97" i="13"/>
  <c r="I94" i="13"/>
  <c r="I91" i="13"/>
  <c r="I88" i="13"/>
  <c r="I87" i="13"/>
  <c r="I84" i="13"/>
  <c r="I81" i="13"/>
  <c r="I80" i="13"/>
  <c r="I76" i="13"/>
  <c r="I77" i="13"/>
  <c r="I75" i="13"/>
  <c r="I71" i="13"/>
  <c r="I72" i="13"/>
  <c r="I67" i="13"/>
  <c r="I64" i="13"/>
  <c r="I63" i="13"/>
  <c r="I60" i="13"/>
  <c r="I55" i="13"/>
  <c r="I56" i="13"/>
  <c r="I40" i="13"/>
  <c r="I44" i="13"/>
  <c r="I45" i="13"/>
  <c r="I39" i="13"/>
  <c r="I36" i="13"/>
  <c r="I33" i="13"/>
  <c r="I9" i="13"/>
  <c r="I48" i="13"/>
  <c r="I49" i="13"/>
  <c r="I51" i="13"/>
  <c r="I50" i="13"/>
  <c r="I105" i="13" l="1"/>
  <c r="I54" i="13"/>
  <c r="N28" i="10" l="1"/>
  <c r="N30" i="10" l="1"/>
  <c r="N17" i="10"/>
  <c r="D61" i="13" l="1"/>
  <c r="G15" i="11" l="1"/>
  <c r="G79" i="11" l="1"/>
  <c r="G74" i="11"/>
  <c r="G73" i="11"/>
  <c r="G72" i="11"/>
  <c r="G75" i="11"/>
  <c r="G68" i="11"/>
  <c r="G67" i="11"/>
  <c r="G61" i="11"/>
  <c r="G60" i="11"/>
  <c r="G53" i="11"/>
  <c r="G52" i="11"/>
  <c r="G50" i="11"/>
  <c r="G49" i="11"/>
  <c r="G48" i="11"/>
  <c r="G46" i="11"/>
  <c r="G45" i="11"/>
  <c r="G43" i="11"/>
  <c r="G42" i="11"/>
  <c r="G56" i="11"/>
  <c r="G57" i="11"/>
  <c r="G41" i="11"/>
  <c r="G36" i="11"/>
  <c r="G35" i="11"/>
  <c r="G34" i="11"/>
  <c r="G33" i="11"/>
  <c r="G32" i="11"/>
  <c r="G31" i="11"/>
  <c r="G30" i="11"/>
  <c r="G29" i="11"/>
  <c r="G28" i="11"/>
  <c r="G22" i="11" l="1"/>
  <c r="G19" i="11"/>
  <c r="G18" i="11"/>
  <c r="G14" i="11"/>
  <c r="G10" i="11"/>
  <c r="I59" i="13" l="1"/>
  <c r="K23" i="11" l="1"/>
  <c r="H26" i="12" l="1"/>
  <c r="H15" i="12" l="1"/>
  <c r="H88" i="12" l="1"/>
  <c r="H73" i="12" l="1"/>
  <c r="I70" i="13" l="1"/>
  <c r="H72" i="12" l="1"/>
  <c r="H71" i="12" l="1"/>
  <c r="N10" i="10" l="1"/>
  <c r="N11" i="10"/>
  <c r="N12" i="10"/>
  <c r="N13" i="10"/>
  <c r="N14" i="10"/>
  <c r="N15" i="10"/>
  <c r="H87" i="12" l="1"/>
  <c r="H83" i="12" l="1"/>
  <c r="N27" i="10" l="1"/>
  <c r="N24" i="10"/>
  <c r="N25" i="10" l="1"/>
  <c r="N29" i="10"/>
  <c r="N26" i="10"/>
  <c r="F111" i="12" l="1"/>
  <c r="G111" i="12"/>
  <c r="E111" i="12"/>
  <c r="F108" i="12"/>
  <c r="G108" i="12"/>
  <c r="E108" i="12"/>
  <c r="F104" i="12"/>
  <c r="G104" i="12"/>
  <c r="E104" i="12"/>
  <c r="F101" i="12"/>
  <c r="G101" i="12"/>
  <c r="E101" i="12"/>
  <c r="F98" i="12"/>
  <c r="G98" i="12"/>
  <c r="E98" i="12"/>
  <c r="F94" i="12"/>
  <c r="G94" i="12"/>
  <c r="E94" i="12"/>
  <c r="F90" i="12"/>
  <c r="G90" i="12"/>
  <c r="E90" i="12"/>
  <c r="F85" i="12"/>
  <c r="G85" i="12"/>
  <c r="E85" i="12"/>
  <c r="F75" i="12"/>
  <c r="G75" i="12"/>
  <c r="E75" i="12"/>
  <c r="F50" i="12"/>
  <c r="G50" i="12"/>
  <c r="E50" i="12"/>
  <c r="F27" i="12"/>
  <c r="G27" i="12"/>
  <c r="E27" i="12"/>
  <c r="F17" i="12"/>
  <c r="G17" i="12"/>
  <c r="E17" i="12"/>
  <c r="H10" i="12"/>
  <c r="H11" i="12"/>
  <c r="H12" i="12"/>
  <c r="H13" i="12"/>
  <c r="H14" i="12"/>
  <c r="H16" i="12"/>
  <c r="H19" i="12"/>
  <c r="H20" i="12"/>
  <c r="H21" i="12"/>
  <c r="H22" i="12"/>
  <c r="H23" i="12"/>
  <c r="H24" i="12"/>
  <c r="H25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4" i="12"/>
  <c r="H77" i="12"/>
  <c r="H78" i="12"/>
  <c r="H79" i="12"/>
  <c r="H80" i="12"/>
  <c r="H81" i="12"/>
  <c r="H82" i="12"/>
  <c r="H92" i="12"/>
  <c r="H93" i="12"/>
  <c r="H96" i="12"/>
  <c r="H97" i="12"/>
  <c r="H100" i="12"/>
  <c r="H103" i="12"/>
  <c r="H104" i="12" s="1"/>
  <c r="H106" i="12"/>
  <c r="H107" i="12"/>
  <c r="H110" i="12"/>
  <c r="H111" i="12" s="1"/>
  <c r="H27" i="12" l="1"/>
  <c r="G113" i="12"/>
  <c r="F113" i="12"/>
  <c r="E113" i="12"/>
  <c r="H50" i="12"/>
  <c r="H101" i="12"/>
  <c r="H94" i="12"/>
  <c r="H90" i="12"/>
  <c r="H98" i="12"/>
  <c r="H75" i="12"/>
  <c r="H108" i="12"/>
  <c r="H85" i="12"/>
  <c r="H9" i="12"/>
  <c r="H17" i="12" s="1"/>
  <c r="D33" i="10"/>
  <c r="E84" i="11"/>
  <c r="F84" i="11"/>
  <c r="G84" i="11"/>
  <c r="H84" i="11"/>
  <c r="I84" i="11"/>
  <c r="J84" i="11"/>
  <c r="K84" i="11"/>
  <c r="L84" i="11"/>
  <c r="M84" i="11"/>
  <c r="D84" i="11"/>
  <c r="E81" i="11"/>
  <c r="F81" i="11"/>
  <c r="G81" i="11"/>
  <c r="H81" i="11"/>
  <c r="I81" i="11"/>
  <c r="J81" i="11"/>
  <c r="K81" i="11"/>
  <c r="L81" i="11"/>
  <c r="M81" i="11"/>
  <c r="D81" i="11"/>
  <c r="E77" i="11"/>
  <c r="F77" i="11"/>
  <c r="G77" i="11"/>
  <c r="H77" i="11"/>
  <c r="I77" i="11"/>
  <c r="J77" i="11"/>
  <c r="K77" i="11"/>
  <c r="L77" i="11"/>
  <c r="M77" i="11"/>
  <c r="D77" i="11"/>
  <c r="E69" i="11"/>
  <c r="F69" i="11"/>
  <c r="G69" i="11"/>
  <c r="H69" i="11"/>
  <c r="I69" i="11"/>
  <c r="J69" i="11"/>
  <c r="K69" i="11"/>
  <c r="L69" i="11"/>
  <c r="M69" i="11"/>
  <c r="D69" i="11"/>
  <c r="E65" i="11"/>
  <c r="F65" i="11"/>
  <c r="G65" i="11"/>
  <c r="H65" i="11"/>
  <c r="I65" i="11"/>
  <c r="J65" i="11"/>
  <c r="K65" i="11"/>
  <c r="L65" i="11"/>
  <c r="M65" i="11"/>
  <c r="D65" i="11"/>
  <c r="E62" i="11"/>
  <c r="F62" i="11"/>
  <c r="G62" i="11"/>
  <c r="H62" i="11"/>
  <c r="I62" i="11"/>
  <c r="J62" i="11"/>
  <c r="K62" i="11"/>
  <c r="L62" i="11"/>
  <c r="M62" i="11"/>
  <c r="D62" i="11"/>
  <c r="E58" i="11"/>
  <c r="F58" i="11"/>
  <c r="G58" i="11"/>
  <c r="H58" i="11"/>
  <c r="I58" i="11"/>
  <c r="J58" i="11"/>
  <c r="K58" i="11"/>
  <c r="L58" i="11"/>
  <c r="M58" i="11"/>
  <c r="D58" i="11"/>
  <c r="E37" i="11"/>
  <c r="F37" i="11"/>
  <c r="G37" i="11"/>
  <c r="H37" i="11"/>
  <c r="H86" i="11" s="1"/>
  <c r="I37" i="11"/>
  <c r="J37" i="11"/>
  <c r="K37" i="11"/>
  <c r="L37" i="11"/>
  <c r="L86" i="11" s="1"/>
  <c r="M37" i="11"/>
  <c r="D37" i="11"/>
  <c r="E26" i="11"/>
  <c r="F26" i="11"/>
  <c r="F86" i="11" s="1"/>
  <c r="G26" i="11"/>
  <c r="H26" i="11"/>
  <c r="I26" i="11"/>
  <c r="J26" i="11"/>
  <c r="K26" i="11"/>
  <c r="L26" i="11"/>
  <c r="M26" i="11"/>
  <c r="D26" i="11"/>
  <c r="E20" i="11"/>
  <c r="F20" i="11"/>
  <c r="G20" i="11"/>
  <c r="H20" i="11"/>
  <c r="I20" i="11"/>
  <c r="J20" i="11"/>
  <c r="K20" i="11"/>
  <c r="L20" i="11"/>
  <c r="M20" i="11"/>
  <c r="D20" i="11"/>
  <c r="E16" i="11"/>
  <c r="F16" i="11"/>
  <c r="G16" i="11"/>
  <c r="H16" i="11"/>
  <c r="I16" i="11"/>
  <c r="J16" i="11"/>
  <c r="K16" i="11"/>
  <c r="L16" i="11"/>
  <c r="M16" i="11"/>
  <c r="D16" i="11"/>
  <c r="E11" i="11"/>
  <c r="F11" i="11"/>
  <c r="G11" i="11"/>
  <c r="H11" i="11"/>
  <c r="I11" i="11"/>
  <c r="J11" i="11"/>
  <c r="K11" i="11"/>
  <c r="L11" i="11"/>
  <c r="M11" i="11"/>
  <c r="D11" i="11"/>
  <c r="E128" i="13"/>
  <c r="F128" i="13"/>
  <c r="G128" i="13"/>
  <c r="H128" i="13"/>
  <c r="D128" i="13"/>
  <c r="E125" i="13"/>
  <c r="F125" i="13"/>
  <c r="G125" i="13"/>
  <c r="H125" i="13"/>
  <c r="E120" i="13"/>
  <c r="F120" i="13"/>
  <c r="G120" i="13"/>
  <c r="H120" i="13"/>
  <c r="D120" i="13"/>
  <c r="E116" i="13"/>
  <c r="F116" i="13"/>
  <c r="G116" i="13"/>
  <c r="H116" i="13"/>
  <c r="D116" i="13"/>
  <c r="E113" i="13"/>
  <c r="F113" i="13"/>
  <c r="G113" i="13"/>
  <c r="H113" i="13"/>
  <c r="D113" i="13"/>
  <c r="E110" i="13"/>
  <c r="F110" i="13"/>
  <c r="G110" i="13"/>
  <c r="H110" i="13"/>
  <c r="D110" i="13"/>
  <c r="E106" i="13"/>
  <c r="F106" i="13"/>
  <c r="G106" i="13"/>
  <c r="H106" i="13"/>
  <c r="D106" i="13"/>
  <c r="E103" i="13"/>
  <c r="F103" i="13"/>
  <c r="G103" i="13"/>
  <c r="H103" i="13"/>
  <c r="E98" i="13"/>
  <c r="F98" i="13"/>
  <c r="G98" i="13"/>
  <c r="H98" i="13"/>
  <c r="D98" i="13"/>
  <c r="E95" i="13"/>
  <c r="F95" i="13"/>
  <c r="G95" i="13"/>
  <c r="H95" i="13"/>
  <c r="D95" i="13"/>
  <c r="E92" i="13"/>
  <c r="F92" i="13"/>
  <c r="G92" i="13"/>
  <c r="H92" i="13"/>
  <c r="D92" i="13"/>
  <c r="E89" i="13"/>
  <c r="F89" i="13"/>
  <c r="G89" i="13"/>
  <c r="H89" i="13"/>
  <c r="D89" i="13"/>
  <c r="E85" i="13"/>
  <c r="F85" i="13"/>
  <c r="G85" i="13"/>
  <c r="H85" i="13"/>
  <c r="D85" i="13"/>
  <c r="E82" i="13"/>
  <c r="F82" i="13"/>
  <c r="G82" i="13"/>
  <c r="H82" i="13"/>
  <c r="D82" i="13"/>
  <c r="E78" i="13"/>
  <c r="F78" i="13"/>
  <c r="G78" i="13"/>
  <c r="H78" i="13"/>
  <c r="D78" i="13"/>
  <c r="E73" i="13"/>
  <c r="F73" i="13"/>
  <c r="G73" i="13"/>
  <c r="H73" i="13"/>
  <c r="D73" i="13"/>
  <c r="E68" i="13"/>
  <c r="F68" i="13"/>
  <c r="G68" i="13"/>
  <c r="H68" i="13"/>
  <c r="D68" i="13"/>
  <c r="E65" i="13"/>
  <c r="F65" i="13"/>
  <c r="G65" i="13"/>
  <c r="H65" i="13"/>
  <c r="D65" i="13"/>
  <c r="E61" i="13"/>
  <c r="F61" i="13"/>
  <c r="G61" i="13"/>
  <c r="H61" i="13"/>
  <c r="E57" i="13"/>
  <c r="F57" i="13"/>
  <c r="G57" i="13"/>
  <c r="H57" i="13"/>
  <c r="D57" i="13"/>
  <c r="E52" i="13"/>
  <c r="F52" i="13"/>
  <c r="G52" i="13"/>
  <c r="H52" i="13"/>
  <c r="D52" i="13"/>
  <c r="E46" i="13"/>
  <c r="F46" i="13"/>
  <c r="G46" i="13"/>
  <c r="H46" i="13"/>
  <c r="D46" i="13"/>
  <c r="E37" i="13"/>
  <c r="F37" i="13"/>
  <c r="G37" i="13"/>
  <c r="H37" i="13"/>
  <c r="D37" i="13"/>
  <c r="E34" i="13"/>
  <c r="F34" i="13"/>
  <c r="G34" i="13"/>
  <c r="H34" i="13"/>
  <c r="D34" i="13"/>
  <c r="E25" i="13"/>
  <c r="F25" i="13"/>
  <c r="G25" i="13"/>
  <c r="H25" i="13"/>
  <c r="D25" i="13"/>
  <c r="E14" i="13"/>
  <c r="F14" i="13"/>
  <c r="G14" i="13"/>
  <c r="H14" i="13"/>
  <c r="D14" i="13"/>
  <c r="D103" i="13"/>
  <c r="D125" i="13"/>
  <c r="D130" i="13" l="1"/>
  <c r="E86" i="11"/>
  <c r="K86" i="11"/>
  <c r="M86" i="11"/>
  <c r="I86" i="11"/>
  <c r="G86" i="11"/>
  <c r="D86" i="11"/>
  <c r="E130" i="13"/>
  <c r="G130" i="13"/>
  <c r="H113" i="12"/>
  <c r="H130" i="13"/>
  <c r="F130" i="13"/>
  <c r="J86" i="11"/>
  <c r="I125" i="13"/>
  <c r="I57" i="13"/>
  <c r="I116" i="13"/>
  <c r="I113" i="13"/>
  <c r="I110" i="13" l="1"/>
  <c r="I103" i="13" l="1"/>
  <c r="I92" i="13"/>
  <c r="I95" i="13"/>
  <c r="I61" i="13"/>
  <c r="I85" i="13"/>
  <c r="I65" i="13" l="1"/>
  <c r="I78" i="13"/>
  <c r="I89" i="13"/>
  <c r="I46" i="13"/>
  <c r="I27" i="13"/>
  <c r="I28" i="13"/>
  <c r="I29" i="13"/>
  <c r="I30" i="13"/>
  <c r="I31" i="13"/>
  <c r="I32" i="13"/>
  <c r="I16" i="13" l="1"/>
  <c r="I17" i="13"/>
  <c r="I18" i="13"/>
  <c r="I19" i="13"/>
  <c r="I20" i="13"/>
  <c r="I21" i="13"/>
  <c r="I22" i="13"/>
  <c r="I23" i="13"/>
  <c r="I24" i="13"/>
  <c r="I13" i="13"/>
  <c r="I10" i="13"/>
  <c r="I11" i="13"/>
  <c r="I12" i="13"/>
  <c r="I120" i="13"/>
  <c r="I106" i="13"/>
  <c r="I98" i="13"/>
  <c r="I68" i="13"/>
  <c r="I37" i="13"/>
  <c r="I34" i="13"/>
  <c r="N80" i="11"/>
  <c r="N74" i="11"/>
  <c r="N75" i="11"/>
  <c r="N61" i="11"/>
  <c r="N55" i="11"/>
  <c r="N54" i="11"/>
  <c r="N53" i="11"/>
  <c r="N52" i="11"/>
  <c r="N41" i="11"/>
  <c r="N42" i="11"/>
  <c r="N43" i="11"/>
  <c r="N44" i="11"/>
  <c r="N45" i="11"/>
  <c r="N46" i="11"/>
  <c r="N47" i="11"/>
  <c r="N25" i="11"/>
  <c r="I128" i="13" l="1"/>
  <c r="I82" i="13"/>
  <c r="I52" i="13"/>
  <c r="I14" i="13"/>
  <c r="I25" i="13"/>
  <c r="I73" i="13"/>
  <c r="F29" i="14"/>
  <c r="N36" i="11"/>
  <c r="N14" i="11"/>
  <c r="N83" i="11"/>
  <c r="N84" i="11" s="1"/>
  <c r="N79" i="11"/>
  <c r="N81" i="11" s="1"/>
  <c r="N76" i="11"/>
  <c r="N73" i="11"/>
  <c r="N72" i="11"/>
  <c r="N68" i="11"/>
  <c r="N67" i="11"/>
  <c r="N64" i="11"/>
  <c r="N65" i="11" s="1"/>
  <c r="N60" i="11"/>
  <c r="N62" i="11" s="1"/>
  <c r="N57" i="11"/>
  <c r="N56" i="11"/>
  <c r="N51" i="11"/>
  <c r="N50" i="11"/>
  <c r="N49" i="11"/>
  <c r="N48" i="11"/>
  <c r="N35" i="11"/>
  <c r="N34" i="11"/>
  <c r="N33" i="11"/>
  <c r="N32" i="11"/>
  <c r="N31" i="11"/>
  <c r="N30" i="11"/>
  <c r="N29" i="11"/>
  <c r="N28" i="11"/>
  <c r="N24" i="11"/>
  <c r="N23" i="11"/>
  <c r="N22" i="11"/>
  <c r="N19" i="11"/>
  <c r="N18" i="11"/>
  <c r="N15" i="11"/>
  <c r="Z13" i="11"/>
  <c r="U13" i="11"/>
  <c r="V13" i="11" s="1"/>
  <c r="N13" i="11"/>
  <c r="N10" i="11"/>
  <c r="N11" i="11" s="1"/>
  <c r="M33" i="10"/>
  <c r="L33" i="10"/>
  <c r="K33" i="10"/>
  <c r="J33" i="10"/>
  <c r="I33" i="10"/>
  <c r="H33" i="10"/>
  <c r="G33" i="10"/>
  <c r="F33" i="10"/>
  <c r="E33" i="10"/>
  <c r="N32" i="10"/>
  <c r="N31" i="10"/>
  <c r="N23" i="10"/>
  <c r="N22" i="10"/>
  <c r="N21" i="10"/>
  <c r="N19" i="10"/>
  <c r="N18" i="10"/>
  <c r="N16" i="10"/>
  <c r="N9" i="10"/>
  <c r="N8" i="10"/>
  <c r="I130" i="13" l="1"/>
  <c r="N58" i="11"/>
  <c r="N26" i="11"/>
  <c r="N37" i="11"/>
  <c r="N20" i="11"/>
  <c r="N69" i="11"/>
  <c r="N77" i="11"/>
  <c r="N33" i="10"/>
  <c r="N16" i="11"/>
  <c r="Y13" i="11"/>
  <c r="AA13" i="11" s="1"/>
  <c r="X13" i="11"/>
  <c r="N86" i="11" l="1"/>
</calcChain>
</file>

<file path=xl/sharedStrings.xml><?xml version="1.0" encoding="utf-8"?>
<sst xmlns="http://schemas.openxmlformats.org/spreadsheetml/2006/main" count="908" uniqueCount="437">
  <si>
    <t>H. AYUNTAMIENTO MUNICIPAL DE AMATITAN, JAL.</t>
  </si>
  <si>
    <t>NOMBRE DEL TRABAJADOR</t>
  </si>
  <si>
    <t>PUESTO</t>
  </si>
  <si>
    <t>SUELDO</t>
  </si>
  <si>
    <t>SUBSIDIO</t>
  </si>
  <si>
    <t>I.S.R.</t>
  </si>
  <si>
    <t>I.M.S.S.</t>
  </si>
  <si>
    <t>INFONAVIT</t>
  </si>
  <si>
    <t>DESPENSA</t>
  </si>
  <si>
    <t>BONO PUNT.</t>
  </si>
  <si>
    <t>PRIMA VACACIONAL</t>
  </si>
  <si>
    <t>FALTAS</t>
  </si>
  <si>
    <t>SUELDO NETO POR EMPLEADO</t>
  </si>
  <si>
    <t>CLAVE</t>
  </si>
  <si>
    <t>5.1.1.1.0-113-502-00</t>
  </si>
  <si>
    <t>J. ASCENCION VILLALOBOS MELENDREZ</t>
  </si>
  <si>
    <t>Director</t>
  </si>
  <si>
    <t>____________________________________</t>
  </si>
  <si>
    <t>Secretaria</t>
  </si>
  <si>
    <t>CIPRIANO MARIN DE LA ROSA</t>
  </si>
  <si>
    <t>Comandante Operativo</t>
  </si>
  <si>
    <t>JOSE LUIS VILLEGAS GUZMAN</t>
  </si>
  <si>
    <t>EDMUNDO RUIZ MEDRANO</t>
  </si>
  <si>
    <t>Sargento Primero</t>
  </si>
  <si>
    <t>Policia de Linea</t>
  </si>
  <si>
    <t>MARIA AZUCENA RODRIGUEZ MURO</t>
  </si>
  <si>
    <t>CONSUELO GUTIERREZ CARRANZA</t>
  </si>
  <si>
    <t>SALVADOR ROBERTO SANDOVAL GONZALEZ</t>
  </si>
  <si>
    <t>C.P. RAUL CALDERON ZEPEDA</t>
  </si>
  <si>
    <t>LIC. DAVID CALDERON GONZALEZ</t>
  </si>
  <si>
    <t>Encargado de Hacienda Municipal</t>
  </si>
  <si>
    <t>Presidente Municipal</t>
  </si>
  <si>
    <t>5.1.1.1.0-111-401-00</t>
  </si>
  <si>
    <t>Presidente</t>
  </si>
  <si>
    <t>David Calderón González</t>
  </si>
  <si>
    <t>5.1.1.1.0-113-401-00</t>
  </si>
  <si>
    <t>Secretario de Gabinete</t>
  </si>
  <si>
    <t>Alain David Lopez</t>
  </si>
  <si>
    <t>Auxiliar administrativo</t>
  </si>
  <si>
    <t>Aurora Flores Rios</t>
  </si>
  <si>
    <t>Alejandra Franco Zepeda</t>
  </si>
  <si>
    <t>Regidor</t>
  </si>
  <si>
    <t>Maria Guadalupe Orozco Rivera</t>
  </si>
  <si>
    <t>Roberto Plascencia Adame</t>
  </si>
  <si>
    <t>Rosa Elia Murillo Calderón</t>
  </si>
  <si>
    <t>Agustín Lara Flores</t>
  </si>
  <si>
    <t>Juan Quintero Casas</t>
  </si>
  <si>
    <t>Lucio Ramirez Melendrez</t>
  </si>
  <si>
    <t>Nallely Rivera Partida</t>
  </si>
  <si>
    <t>Juan Bernardo Medero Torres</t>
  </si>
  <si>
    <t>Mitsuo Janathan I. Hernandez D.</t>
  </si>
  <si>
    <t>Sindico y Secretario General</t>
  </si>
  <si>
    <t>Alejandra Martínez Sánchez</t>
  </si>
  <si>
    <t>Secretario Tecnico</t>
  </si>
  <si>
    <t xml:space="preserve">Direccion Juridica </t>
  </si>
  <si>
    <t>Aux. direccion Juridica</t>
  </si>
  <si>
    <t>Alvaro Torres Dueñas</t>
  </si>
  <si>
    <t>Luis Alberto Morales Sanchez</t>
  </si>
  <si>
    <t>Juez Municipal</t>
  </si>
  <si>
    <t>Alejandra Lazcarro Reynoso</t>
  </si>
  <si>
    <t>Contraloria</t>
  </si>
  <si>
    <t>Ruben Nuñez Yera</t>
  </si>
  <si>
    <t>Hacienda Municipal</t>
  </si>
  <si>
    <t>Raul Calderon Zepeda</t>
  </si>
  <si>
    <t>Contador</t>
  </si>
  <si>
    <t>Alfredo Andrade Andrade</t>
  </si>
  <si>
    <t>Araceli Ramos Cordero</t>
  </si>
  <si>
    <t>Silvano Murillo Ocampo</t>
  </si>
  <si>
    <t>Efrain Cortes Rivera</t>
  </si>
  <si>
    <t>Obras Publicas Director</t>
  </si>
  <si>
    <t>Jose Angel Rivera Contreras</t>
  </si>
  <si>
    <t>Azucena Iñiguez Torres</t>
  </si>
  <si>
    <t>Jorge Armando Perez Rivera</t>
  </si>
  <si>
    <t>Quirino Jauregui Lomeli</t>
  </si>
  <si>
    <t>Mary Paz Larios Rivera</t>
  </si>
  <si>
    <t>Rigoberto Ruvalcaba Rivera</t>
  </si>
  <si>
    <t xml:space="preserve">Nancy Guadalupe Guerra Lopez </t>
  </si>
  <si>
    <t>Sergio Nuñez Hernandez</t>
  </si>
  <si>
    <t>Oficial Mayor</t>
  </si>
  <si>
    <t>Jose Roberto Ravelero Zepeda</t>
  </si>
  <si>
    <t>Direccion de Proyectos</t>
  </si>
  <si>
    <t>Ignacio Mendez Rivera</t>
  </si>
  <si>
    <t>Relaciones Publicas</t>
  </si>
  <si>
    <t>Julio Cesar Diaz Ocampo</t>
  </si>
  <si>
    <t>Comusida</t>
  </si>
  <si>
    <t>Yulia Aldana  Calderón</t>
  </si>
  <si>
    <t>Yajaira Sujei Lopez Martinez</t>
  </si>
  <si>
    <t>Adolfo Bailon Cortes</t>
  </si>
  <si>
    <t>Juan Carlos Ortega Perez</t>
  </si>
  <si>
    <t>Saul Ortega Perez</t>
  </si>
  <si>
    <t>Elias Bernardo Lopez Hernandez</t>
  </si>
  <si>
    <t>Oscar Villalobos Melendrez</t>
  </si>
  <si>
    <t>Alberto Lino Plascencia</t>
  </si>
  <si>
    <t>Ramon de Jesus Covarrubias Correa</t>
  </si>
  <si>
    <t>Gerardo Cedillo Becerra</t>
  </si>
  <si>
    <t>Candido Nuñez Lopez</t>
  </si>
  <si>
    <t>Juan Manuel Lopez Hernandez</t>
  </si>
  <si>
    <t>Direccion Desarrollo Social</t>
  </si>
  <si>
    <t>Victor Hugo Melendrez Camarena</t>
  </si>
  <si>
    <t>Candelario Castro Castro</t>
  </si>
  <si>
    <t>Emilio Olivares Gutierrez</t>
  </si>
  <si>
    <t>Dinorah Elideth Rodriguez Peña</t>
  </si>
  <si>
    <t>Auxiliar Catastro</t>
  </si>
  <si>
    <t>Flor de Luz Valencia Martinez</t>
  </si>
  <si>
    <t>Rosendo Torres Alvarado</t>
  </si>
  <si>
    <t>Veronica Mijangos Gomez</t>
  </si>
  <si>
    <t>Liliana Itzel Llamas Jimenez</t>
  </si>
  <si>
    <t>Saul Vargas Cuevas</t>
  </si>
  <si>
    <t>PRIMA QUINQUENAL</t>
  </si>
  <si>
    <t>HORAS EXTRAS</t>
  </si>
  <si>
    <t>PRESTAMOS</t>
  </si>
  <si>
    <t>CUOTA SINDICAL</t>
  </si>
  <si>
    <t>Zepeda Rivera Claudia Yazmin</t>
  </si>
  <si>
    <t>Secretaria Sindicatura</t>
  </si>
  <si>
    <t xml:space="preserve">   </t>
  </si>
  <si>
    <t>HACIENDA PUBLICA</t>
  </si>
  <si>
    <t>Tovar Rivera Rosa Maria</t>
  </si>
  <si>
    <t>Secretaria Tesoreria</t>
  </si>
  <si>
    <t>Nuñez Zepeda Altagracia</t>
  </si>
  <si>
    <t>PREDIAL Y CATASTRO</t>
  </si>
  <si>
    <t>Garcia Ortega Lucio</t>
  </si>
  <si>
    <t>Lopez Gomez Adela</t>
  </si>
  <si>
    <t>secretaria Catastro</t>
  </si>
  <si>
    <t>OBRAS PUBLICAS</t>
  </si>
  <si>
    <t>Empedrador</t>
  </si>
  <si>
    <t>Rodriguez Lopez Jose Luis</t>
  </si>
  <si>
    <t>Hernandez Alvarado Jose Antonio</t>
  </si>
  <si>
    <t>Correa Bugarin Herminio</t>
  </si>
  <si>
    <t>AGUA POTABLE Y ALCANTARILLADO</t>
  </si>
  <si>
    <t>Rios Diaz Ma. Ascencion</t>
  </si>
  <si>
    <t>Secretaria Agua Potable</t>
  </si>
  <si>
    <t>Enriquez Veraz Filiberto</t>
  </si>
  <si>
    <t>Fontanero</t>
  </si>
  <si>
    <t>Rodriguez Salazar Carlos Armando</t>
  </si>
  <si>
    <t>Sanchez Patiño Eduardo</t>
  </si>
  <si>
    <t>Ruvalcaba Alvarado Felipe</t>
  </si>
  <si>
    <t>Plascencia Zepeda Aurelio</t>
  </si>
  <si>
    <t>Enc. Alcantarillado</t>
  </si>
  <si>
    <t>Plascencia Ornelas Aureliano</t>
  </si>
  <si>
    <t>Aux. Alcantarillado</t>
  </si>
  <si>
    <t>Plascencia Zepeda Fernando</t>
  </si>
  <si>
    <t>Roman Adame Luis Humberto</t>
  </si>
  <si>
    <t>Aux. Fontanero</t>
  </si>
  <si>
    <t>Adame Alvarado Victor</t>
  </si>
  <si>
    <t>OFICIALIA MAYOR</t>
  </si>
  <si>
    <t>Olivares Rodriguez Celia</t>
  </si>
  <si>
    <t>Lopez Saldivar Ignacio</t>
  </si>
  <si>
    <t>Landeros Varela Saul</t>
  </si>
  <si>
    <t>Olivares Correa Marciano</t>
  </si>
  <si>
    <t>Velador Mercado</t>
  </si>
  <si>
    <t>Zambrano Arellano Francisco Javier</t>
  </si>
  <si>
    <t>Aux. Registro Civil</t>
  </si>
  <si>
    <t>Ocampo Martinez Miguel</t>
  </si>
  <si>
    <t>Chofer Maquinaria</t>
  </si>
  <si>
    <t>Rosales Hernandez David</t>
  </si>
  <si>
    <t>REGISTRO CIVIL</t>
  </si>
  <si>
    <t>Ruiz Navarrete Claudia Veronica</t>
  </si>
  <si>
    <t>Secretaria Registro Civil</t>
  </si>
  <si>
    <t>RASTRO</t>
  </si>
  <si>
    <t>Ortega Preciado Candelario</t>
  </si>
  <si>
    <t>ECOLOGIA</t>
  </si>
  <si>
    <t>Ruiz Rivera Alberto</t>
  </si>
  <si>
    <t>Jardinero</t>
  </si>
  <si>
    <t>Medrano Castellon Felipe</t>
  </si>
  <si>
    <t>Reyes Avila J. Bertin</t>
  </si>
  <si>
    <t>Juarez Alvarado Manuel</t>
  </si>
  <si>
    <t>Navarro Valdez Mario Alberto</t>
  </si>
  <si>
    <t>Fernandez Aldana Francisco</t>
  </si>
  <si>
    <t>Delgado Martin</t>
  </si>
  <si>
    <t>Aseador</t>
  </si>
  <si>
    <t>Perez Gonzalez Narciso</t>
  </si>
  <si>
    <t>Leonel Rivera Hugo</t>
  </si>
  <si>
    <t>Delgado Fregoso Enrique Martin</t>
  </si>
  <si>
    <t>Murillo Rubio Carlos</t>
  </si>
  <si>
    <t>Perez Ibarra Mariana</t>
  </si>
  <si>
    <t>Ramos Villa Maria Guadalupe</t>
  </si>
  <si>
    <t>Intendente</t>
  </si>
  <si>
    <t>Rosales Villalobos Maria Asencion</t>
  </si>
  <si>
    <t>Romero Valencia Noemi</t>
  </si>
  <si>
    <t>Romero Rodriguez Veronica</t>
  </si>
  <si>
    <t>Abarca Diaz Julia</t>
  </si>
  <si>
    <t>CEMENTERIOS</t>
  </si>
  <si>
    <t>Rivera Rosales Jose Maria</t>
  </si>
  <si>
    <t>Aux. Cementerio</t>
  </si>
  <si>
    <t>Murillo Ramos Esperanza</t>
  </si>
  <si>
    <t>TOTALES</t>
  </si>
  <si>
    <t>Raul Martinez Lopez</t>
  </si>
  <si>
    <t>_________________________________</t>
  </si>
  <si>
    <t>Paulin Diaz Jacinto</t>
  </si>
  <si>
    <t>Lorenzo Antonio Melendrez Hernandez</t>
  </si>
  <si>
    <t>Auxiliar Obras Publicas</t>
  </si>
  <si>
    <t>Jesus Llamas</t>
  </si>
  <si>
    <t>Juan Jose Sanchez Hermosillo</t>
  </si>
  <si>
    <t>Ramiro Ravelero Rosales</t>
  </si>
  <si>
    <t>Velador Mercado Municipal</t>
  </si>
  <si>
    <t>Eduardo Morales Gomez</t>
  </si>
  <si>
    <t>Israel Montes Delgado</t>
  </si>
  <si>
    <t>Mario Flores Landeros</t>
  </si>
  <si>
    <t>Velador Bodega</t>
  </si>
  <si>
    <t>Juan Jose Gutierrez Mejia</t>
  </si>
  <si>
    <t>Gregorio Vazquez Guzman</t>
  </si>
  <si>
    <t>Sergio Humberto Perez Rivera</t>
  </si>
  <si>
    <t>Intendente Unidad Deportiva</t>
  </si>
  <si>
    <t>Adolfo Quiroz Zepeda</t>
  </si>
  <si>
    <t>Sergio Real Olivares</t>
  </si>
  <si>
    <t>Javier Vidaña Solis</t>
  </si>
  <si>
    <t>Josefina Romero Gomez</t>
  </si>
  <si>
    <t>Intendente Plaza Juarez</t>
  </si>
  <si>
    <t>Engelberto Trinidad Ayon Arellano</t>
  </si>
  <si>
    <t>Intendente Plaza Principal</t>
  </si>
  <si>
    <t>Elvira Landeros Martinez</t>
  </si>
  <si>
    <t>Martimiano Alvarado Delgado</t>
  </si>
  <si>
    <t>Jardinero Casa de la Cultura</t>
  </si>
  <si>
    <t xml:space="preserve">J. Samuel Cortez Macias </t>
  </si>
  <si>
    <t>Blanca Guillermina Enriquez Velazquez</t>
  </si>
  <si>
    <t>Intendente Presidencia</t>
  </si>
  <si>
    <t>Constantino Lupercio Jimenez</t>
  </si>
  <si>
    <t>Eric Alfredo Jimenez de la Cruz</t>
  </si>
  <si>
    <t>Auxiliar Informatica</t>
  </si>
  <si>
    <t>Hugo Arias Enriquez</t>
  </si>
  <si>
    <t>Velador</t>
  </si>
  <si>
    <t>Josefina Carrillo Cruz</t>
  </si>
  <si>
    <t>Intendente Mercado Municipal</t>
  </si>
  <si>
    <t>Josefina Romero Lopez</t>
  </si>
  <si>
    <t>Jose Luis Hernandez</t>
  </si>
  <si>
    <t>Recaudador</t>
  </si>
  <si>
    <t>Eduardo Padilla Torres</t>
  </si>
  <si>
    <t>Mecanico</t>
  </si>
  <si>
    <t>Leticia Barajas Garcia</t>
  </si>
  <si>
    <t>Agua Potable Santiaguito</t>
  </si>
  <si>
    <t>Auxiliar</t>
  </si>
  <si>
    <t>Luz Ariadna Delgado Celis</t>
  </si>
  <si>
    <t>Auxiliar Contable</t>
  </si>
  <si>
    <t>Josefina Vega Lopez</t>
  </si>
  <si>
    <t>Auxiliar Aseo Publico</t>
  </si>
  <si>
    <t>JESUS ENRIQUEZ FLORES</t>
  </si>
  <si>
    <t>TIEMPO EXTRA</t>
  </si>
  <si>
    <t>Juan Pablo Alvarado Martinez</t>
  </si>
  <si>
    <t>Judith Tovalin Hurtado</t>
  </si>
  <si>
    <t>Carlos Manuel Pelayo Cervera</t>
  </si>
  <si>
    <t>Luis Alberto Lazacarro Reynoso</t>
  </si>
  <si>
    <t>Jose Martin Delgado Sanchez</t>
  </si>
  <si>
    <t>Cristopher Alberto Zepeda Ramos</t>
  </si>
  <si>
    <t>Brenda Lizeth Rivera Lopez</t>
  </si>
  <si>
    <t>Cristopher Salvador Castro Juarez</t>
  </si>
  <si>
    <t>Mayra Estela Ontiveros Partida</t>
  </si>
  <si>
    <t>Mayra Salazar Jimenez</t>
  </si>
  <si>
    <t>Rodriguez Lopez Damian Enrique</t>
  </si>
  <si>
    <t>Servicios Administrativos</t>
  </si>
  <si>
    <t>MATEO ROJAS AGUSTIN</t>
  </si>
  <si>
    <t>Fernando Vargas Lopez</t>
  </si>
  <si>
    <t>Juan Gabriel Flores Hernandez</t>
  </si>
  <si>
    <t>JUAN LUIS OBLEDO GARCIA</t>
  </si>
  <si>
    <t>5.1.1.2.0-122-401-00</t>
  </si>
  <si>
    <t>H. AYUNTAMIENTO MUNICIPAL DE AMATITAN JALISCO</t>
  </si>
  <si>
    <t>RFC: MAJ 850101 FE3 DOMICILIO  ZARAGOZA  # 42</t>
  </si>
  <si>
    <t>FECHA DE INGRESO</t>
  </si>
  <si>
    <t xml:space="preserve">NOMBRE </t>
  </si>
  <si>
    <t>DELEGACIÓN</t>
  </si>
  <si>
    <t>FIRMA DE RECIBIDO</t>
  </si>
  <si>
    <t>5-1.1.2.0-122-401</t>
  </si>
  <si>
    <t>LEONARDO SANCHEZ IBARRA</t>
  </si>
  <si>
    <t>DELEGADO</t>
  </si>
  <si>
    <t>SANTIAGUITO</t>
  </si>
  <si>
    <t>CESAREO IBARRA VALDEZ</t>
  </si>
  <si>
    <t>VILLA DE CUERAMBARO</t>
  </si>
  <si>
    <t>JOSE JUAN JIMENEZ HERNANDEZ</t>
  </si>
  <si>
    <t>CHOME</t>
  </si>
  <si>
    <t>ROGELIO ÁVILA LOPEZ</t>
  </si>
  <si>
    <t>LA QUEBRADORA</t>
  </si>
  <si>
    <t>JULIAN LOPEZ GUERRERO</t>
  </si>
  <si>
    <t>LA MATA</t>
  </si>
  <si>
    <t>EL CERRITO</t>
  </si>
  <si>
    <t>ERNESTO MARTINEZ SANDOVAL</t>
  </si>
  <si>
    <t>LA CONCHILLA</t>
  </si>
  <si>
    <t>J MACIMINO CHAVEZ CARRILLO</t>
  </si>
  <si>
    <t>EL AMARILLO</t>
  </si>
  <si>
    <t>CELERINO SANDOVAL RIOS</t>
  </si>
  <si>
    <t>AGUA FRIA</t>
  </si>
  <si>
    <t>EDUARDO FLORES LLAMAS</t>
  </si>
  <si>
    <t>AGUA PRIETA</t>
  </si>
  <si>
    <t>TOTAL:</t>
  </si>
  <si>
    <t>PRESIDENTE MUNICIPAL</t>
  </si>
  <si>
    <t>ENCARGADO DE LA HACIENDA PÚBLICA MUNICIPAL</t>
  </si>
  <si>
    <t xml:space="preserve">             LIC. DAVID CALDERON GONZALEZ</t>
  </si>
  <si>
    <t xml:space="preserve">                                                                              C.P. RAUL CALDERON ZEPEDA</t>
  </si>
  <si>
    <t>__________________________________</t>
  </si>
  <si>
    <t>Esteban Delgado Martinez</t>
  </si>
  <si>
    <t>Rosalba Rivera Mendoza</t>
  </si>
  <si>
    <t>Miguel Franco Marin</t>
  </si>
  <si>
    <t>Ana Bertha Flores</t>
  </si>
  <si>
    <t>Maria Ines Hermosillo</t>
  </si>
  <si>
    <t>Benigno Torres Aldana</t>
  </si>
  <si>
    <t>Emilia Martinez Flores</t>
  </si>
  <si>
    <t>Miguel Ocampo Flores</t>
  </si>
  <si>
    <t>Josefina Rios Diaz</t>
  </si>
  <si>
    <t>Juan Landeros Martinez</t>
  </si>
  <si>
    <t>Julio Barrancas</t>
  </si>
  <si>
    <t>Intendente Plaza Santiaguito</t>
  </si>
  <si>
    <t>Intendete Carretera Santa Rosa</t>
  </si>
  <si>
    <t>Mayra Tovar Ontiveros</t>
  </si>
  <si>
    <t>ERDENI ESMERALDA MOLINA FLORES</t>
  </si>
  <si>
    <t>Israel Salvador Rivera Zepeda</t>
  </si>
  <si>
    <t>Maricela Rivera Rivera</t>
  </si>
  <si>
    <t>Sueldo</t>
  </si>
  <si>
    <t xml:space="preserve">Sueldo Neto </t>
  </si>
  <si>
    <t>5.1.1.2.0-122-401-01</t>
  </si>
  <si>
    <t>FALTAS / PRESTAMO</t>
  </si>
  <si>
    <t>Aurora Quiroz Lopez</t>
  </si>
  <si>
    <t>Ursula Jazmin Salinas Arteaga</t>
  </si>
  <si>
    <t>Auxiliar Administrativo</t>
  </si>
  <si>
    <t>Ma. Guadalupe Gutierrez Contreras</t>
  </si>
  <si>
    <t>Jose Isabel Flores Esquivel</t>
  </si>
  <si>
    <t>JOEL CASTRO CASTRO</t>
  </si>
  <si>
    <t>EFRAIN FLORES MINERO</t>
  </si>
  <si>
    <t>Ambulancia</t>
  </si>
  <si>
    <t>Orlando Martinez Vizcarra</t>
  </si>
  <si>
    <t>Auxiliar Alumbrado publico</t>
  </si>
  <si>
    <t>Faltas</t>
  </si>
  <si>
    <t xml:space="preserve">Auxiliar Museo </t>
  </si>
  <si>
    <t>Ubaldo Plascencia Nuñez</t>
  </si>
  <si>
    <t>DARIO LIMA LLAMAS</t>
  </si>
  <si>
    <t>Alfredo Ortega Gonzalez</t>
  </si>
  <si>
    <t>Gerardo Zepeda Flores</t>
  </si>
  <si>
    <t xml:space="preserve">Auxiliar </t>
  </si>
  <si>
    <t>Instituto Mpal. De la Juventud</t>
  </si>
  <si>
    <t>Yaquelin Polanco Ramirez</t>
  </si>
  <si>
    <t>Francisco Lopez Guerrero</t>
  </si>
  <si>
    <t>Jose Ascencion Ramirez Lopez</t>
  </si>
  <si>
    <t>Santiago de Jesus Sanchez Lara</t>
  </si>
  <si>
    <t>Auxiliar Proteccion Civil</t>
  </si>
  <si>
    <t>Maria Santos Flores Rivera</t>
  </si>
  <si>
    <t>Raul Valdez Yañez</t>
  </si>
  <si>
    <t>Jose Luis Ruiz Mercado</t>
  </si>
  <si>
    <t>LUIS ADRIAN MELENDREZ TORRES</t>
  </si>
  <si>
    <t>Angel de Jesus Ravelero Cardona</t>
  </si>
  <si>
    <t>OTRAS DEDUCCIONES</t>
  </si>
  <si>
    <t>5.1.1.1.0-113-401-01</t>
  </si>
  <si>
    <t>Intendentes/Jardineros/Bodega/Administrativos</t>
  </si>
  <si>
    <t>Oscar Mario Rubio Aguilar</t>
  </si>
  <si>
    <t>Sistemas</t>
  </si>
  <si>
    <t>Alfonso Partida Esqueda</t>
  </si>
  <si>
    <t>RAFAEL CORREA RAMOS</t>
  </si>
  <si>
    <t>Blanca Estefania Licon Rivera</t>
  </si>
  <si>
    <t>Moises Ocampo Landeros</t>
  </si>
  <si>
    <t>Peon</t>
  </si>
  <si>
    <t>Chofer Aseo</t>
  </si>
  <si>
    <t>Chofer Camion Escolar</t>
  </si>
  <si>
    <t>Joaquin Arroyo Romero</t>
  </si>
  <si>
    <t>SEGURIDAD PUBLICA</t>
  </si>
  <si>
    <t>SINDICATURA Y SRIA. GENERAL</t>
  </si>
  <si>
    <t>Enc. Banco de Armas</t>
  </si>
  <si>
    <t>Cortes Alvarado Carlos Javier</t>
  </si>
  <si>
    <t>PRESIDENCIA</t>
  </si>
  <si>
    <t>SALA DE REGIDORES</t>
  </si>
  <si>
    <t>CONTRALORIA</t>
  </si>
  <si>
    <t>HACIENDA MUNICIPAL</t>
  </si>
  <si>
    <t xml:space="preserve">Recaudador </t>
  </si>
  <si>
    <t>Encargado de Bodega</t>
  </si>
  <si>
    <t>AGUA POTABLE</t>
  </si>
  <si>
    <t>Mariana Teresa Torres Alvarado</t>
  </si>
  <si>
    <t>Brenda Natali Contreras Plascencia</t>
  </si>
  <si>
    <t>COMUNICACIÓN SOCIAL Y TRANSPARENCIA</t>
  </si>
  <si>
    <t>ASEO PUBLICO</t>
  </si>
  <si>
    <t>PROYECTOS</t>
  </si>
  <si>
    <t>SERVICIOS MEDICOS</t>
  </si>
  <si>
    <t>EDUCACION Y CULTURA</t>
  </si>
  <si>
    <t>DEPORTES</t>
  </si>
  <si>
    <t>ALUMBRADO PUBLICO</t>
  </si>
  <si>
    <t>Encargado Alumbrado</t>
  </si>
  <si>
    <t>RASTRO MUNICIPAL</t>
  </si>
  <si>
    <t>Inspector</t>
  </si>
  <si>
    <t>ECOLOGIA Y MEDIO AMBIENTE</t>
  </si>
  <si>
    <t>DESARROLLO RURAL</t>
  </si>
  <si>
    <t>DESARROLLO SOCIAL</t>
  </si>
  <si>
    <t>TURISMO</t>
  </si>
  <si>
    <t>PARTICIPACION CIUDADANA</t>
  </si>
  <si>
    <t>Carla Isabel Ibarra Rivera</t>
  </si>
  <si>
    <t>CATASTRO</t>
  </si>
  <si>
    <t>Auxiliar Agua Potable</t>
  </si>
  <si>
    <t>Auxiliar Fontanero</t>
  </si>
  <si>
    <t>Operador Planta Tratadora</t>
  </si>
  <si>
    <t>Auxiliar Planta Tratadora</t>
  </si>
  <si>
    <t>Chofer</t>
  </si>
  <si>
    <t>Jardinero Unidad Deportiva</t>
  </si>
  <si>
    <t>Jardinero Panteon</t>
  </si>
  <si>
    <t>Intendente Plaza Chome</t>
  </si>
  <si>
    <t>Jardinero Plaza Villa de Cuerambaro</t>
  </si>
  <si>
    <t>Intendente Villa de Cuerambaro</t>
  </si>
  <si>
    <t>Intendente El Cerrito</t>
  </si>
  <si>
    <t>Intendente Carretera Santa Rosa</t>
  </si>
  <si>
    <t>OFICIAL MAYOR</t>
  </si>
  <si>
    <t>Velador Rastro</t>
  </si>
  <si>
    <t>Albañil Obras Publicas</t>
  </si>
  <si>
    <t>Intendente Comandancia</t>
  </si>
  <si>
    <t>Intendente casa de la cultura</t>
  </si>
  <si>
    <t>Mensajero</t>
  </si>
  <si>
    <t>SISTEMAS E INFORMATICA</t>
  </si>
  <si>
    <t>PROTECCION CIVIL</t>
  </si>
  <si>
    <t>Omar Godoy Villarreal</t>
  </si>
  <si>
    <t>Serafin Antonio Ruvalcaba Rivera</t>
  </si>
  <si>
    <t>LUIS MARCOS BELTRAN RAMIREZ</t>
  </si>
  <si>
    <t>GUSTAVO HERNANDEZ SANDOVAL</t>
  </si>
  <si>
    <t>JOSE LUIS MOLINA GARCIA</t>
  </si>
  <si>
    <t>CRISTOBAL ELIAS LUNA GARCIA</t>
  </si>
  <si>
    <t>COMPUTO E INFORMATICA</t>
  </si>
  <si>
    <t>Recursos Humanos</t>
  </si>
  <si>
    <t>CE MUJER</t>
  </si>
  <si>
    <t>DESARROLLO ECONOMICO</t>
  </si>
  <si>
    <t>Rosaura Alicia Flores Flores</t>
  </si>
  <si>
    <t>Maximiliano Santana Bernardino</t>
  </si>
  <si>
    <t>Encargado de Pozo</t>
  </si>
  <si>
    <t>Ernesto Olivares Delgado</t>
  </si>
  <si>
    <t>Intendente Parador Turistico</t>
  </si>
  <si>
    <t>Transparencia</t>
  </si>
  <si>
    <t>GILBERTO ARJON BAÑUELOS</t>
  </si>
  <si>
    <t>Francisco Joel Flores Carvajal</t>
  </si>
  <si>
    <t>Joaquin Misael Rodriguez Macias</t>
  </si>
  <si>
    <t>Deducciones/Prestamo</t>
  </si>
  <si>
    <t>Chofer Ambulancia</t>
  </si>
  <si>
    <t>Mauricio Plascencia Flores</t>
  </si>
  <si>
    <t>Guillermo Ocampo Martinez</t>
  </si>
  <si>
    <t>Medico Municipal</t>
  </si>
  <si>
    <t>Maria del Refugio Aldana Gonzalez</t>
  </si>
  <si>
    <t>Edgar Gabriel Franco Rivera</t>
  </si>
  <si>
    <t>SABINO ALCANTAR ALMARAZ</t>
  </si>
  <si>
    <t>Oficial</t>
  </si>
  <si>
    <t>RUTH MARICELA BARBA MORENO</t>
  </si>
  <si>
    <t>MARIA ISABEL NUÑEZ SANDOVAL</t>
  </si>
  <si>
    <t>GERARDO ALVAREZ BECERRA</t>
  </si>
  <si>
    <t>Cesario Lara Delgado</t>
  </si>
  <si>
    <t>Miguel Angel Lopez Contreras</t>
  </si>
  <si>
    <r>
      <t>Nomina</t>
    </r>
    <r>
      <rPr>
        <u/>
        <sz val="11"/>
        <color theme="1"/>
        <rFont val="Calibri"/>
        <family val="2"/>
        <scheme val="minor"/>
      </rPr>
      <t xml:space="preserve"> Seguridad Publica</t>
    </r>
    <r>
      <rPr>
        <sz val="11"/>
        <color theme="1"/>
        <rFont val="Calibri"/>
        <family val="2"/>
        <scheme val="minor"/>
      </rPr>
      <t xml:space="preserve"> del 16 al 30 de Septiembre del 2017</t>
    </r>
  </si>
  <si>
    <r>
      <t xml:space="preserve">Nomina </t>
    </r>
    <r>
      <rPr>
        <u/>
        <sz val="11"/>
        <color theme="1"/>
        <rFont val="Calibri"/>
        <family val="2"/>
        <scheme val="minor"/>
      </rPr>
      <t>Sindicalizados</t>
    </r>
    <r>
      <rPr>
        <sz val="11"/>
        <color theme="1"/>
        <rFont val="Calibri"/>
        <family val="2"/>
        <scheme val="minor"/>
      </rPr>
      <t xml:space="preserve"> del 16 al 30 de Septiembre del 2017</t>
    </r>
  </si>
  <si>
    <t>Nomina del 16 al 30 de Septiembre del 2017</t>
  </si>
  <si>
    <t>Nomina Confianza del 16 al 30 de Septiembre del 2017</t>
  </si>
  <si>
    <t>NÓMINA DE DELEGADOS DEL 16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</si>
</sst>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0" fillId="0" borderId="0" xfId="2" applyFont="1"/>
    <xf numFmtId="43" fontId="0" fillId="0" borderId="0" xfId="1" applyFont="1"/>
    <xf numFmtId="44" fontId="2" fillId="0" borderId="1" xfId="2" applyFont="1" applyBorder="1"/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5" fillId="0" borderId="0" xfId="1" applyNumberFormat="1" applyFont="1"/>
    <xf numFmtId="43" fontId="5" fillId="0" borderId="0" xfId="1" applyFont="1"/>
    <xf numFmtId="0" fontId="5" fillId="0" borderId="0" xfId="0" applyFont="1" applyFill="1"/>
    <xf numFmtId="43" fontId="5" fillId="0" borderId="0" xfId="0" applyNumberFormat="1" applyFont="1"/>
    <xf numFmtId="0" fontId="5" fillId="0" borderId="2" xfId="0" applyFont="1" applyBorder="1"/>
    <xf numFmtId="0" fontId="0" fillId="0" borderId="0" xfId="0" applyFill="1"/>
    <xf numFmtId="0" fontId="2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Border="1"/>
    <xf numFmtId="0" fontId="3" fillId="0" borderId="2" xfId="0" applyFont="1" applyBorder="1"/>
    <xf numFmtId="0" fontId="3" fillId="0" borderId="4" xfId="0" applyFont="1" applyBorder="1"/>
    <xf numFmtId="0" fontId="0" fillId="0" borderId="3" xfId="0" applyBorder="1"/>
    <xf numFmtId="0" fontId="0" fillId="0" borderId="0" xfId="0" applyBorder="1"/>
    <xf numFmtId="0" fontId="10" fillId="0" borderId="0" xfId="0" applyFont="1" applyFill="1"/>
    <xf numFmtId="0" fontId="0" fillId="0" borderId="0" xfId="0" applyFont="1"/>
    <xf numFmtId="43" fontId="0" fillId="0" borderId="0" xfId="1" applyFont="1" applyBorder="1"/>
    <xf numFmtId="43" fontId="2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0" fillId="4" borderId="0" xfId="0" applyFill="1"/>
    <xf numFmtId="49" fontId="5" fillId="0" borderId="0" xfId="0" applyNumberFormat="1" applyFont="1" applyFill="1"/>
    <xf numFmtId="14" fontId="0" fillId="0" borderId="0" xfId="0" applyNumberFormat="1" applyFill="1"/>
    <xf numFmtId="43" fontId="2" fillId="3" borderId="0" xfId="2" applyNumberFormat="1" applyFont="1" applyFill="1"/>
    <xf numFmtId="0" fontId="0" fillId="0" borderId="2" xfId="0" applyFill="1" applyBorder="1"/>
    <xf numFmtId="43" fontId="2" fillId="4" borderId="0" xfId="2" applyNumberFormat="1" applyFont="1" applyFill="1"/>
    <xf numFmtId="49" fontId="5" fillId="4" borderId="0" xfId="0" applyNumberFormat="1" applyFont="1" applyFill="1"/>
    <xf numFmtId="14" fontId="0" fillId="4" borderId="0" xfId="0" applyNumberFormat="1" applyFill="1"/>
    <xf numFmtId="0" fontId="0" fillId="4" borderId="0" xfId="0" applyFill="1" applyBorder="1"/>
    <xf numFmtId="0" fontId="0" fillId="0" borderId="0" xfId="0" applyFill="1" applyBorder="1"/>
    <xf numFmtId="0" fontId="0" fillId="4" borderId="2" xfId="0" applyFill="1" applyBorder="1"/>
    <xf numFmtId="0" fontId="2" fillId="0" borderId="0" xfId="0" applyFont="1" applyAlignment="1">
      <alignment horizontal="right"/>
    </xf>
    <xf numFmtId="43" fontId="12" fillId="0" borderId="0" xfId="2" applyNumberFormat="1" applyFont="1"/>
    <xf numFmtId="0" fontId="5" fillId="0" borderId="0" xfId="0" applyFont="1" applyBorder="1"/>
    <xf numFmtId="43" fontId="7" fillId="2" borderId="0" xfId="1" applyFont="1" applyFill="1" applyAlignment="1">
      <alignment horizontal="center" wrapText="1"/>
    </xf>
    <xf numFmtId="43" fontId="5" fillId="0" borderId="0" xfId="1" applyFont="1" applyBorder="1"/>
    <xf numFmtId="43" fontId="2" fillId="0" borderId="0" xfId="1" applyFont="1" applyAlignment="1">
      <alignment horizontal="center"/>
    </xf>
    <xf numFmtId="43" fontId="2" fillId="0" borderId="1" xfId="1" applyFont="1" applyBorder="1"/>
    <xf numFmtId="43" fontId="0" fillId="0" borderId="2" xfId="1" applyFont="1" applyBorder="1"/>
    <xf numFmtId="0" fontId="0" fillId="0" borderId="0" xfId="0"/>
    <xf numFmtId="0" fontId="2" fillId="0" borderId="0" xfId="0" applyFont="1"/>
    <xf numFmtId="43" fontId="0" fillId="0" borderId="0" xfId="3" applyFont="1"/>
    <xf numFmtId="44" fontId="0" fillId="0" borderId="0" xfId="4" applyFont="1"/>
    <xf numFmtId="44" fontId="2" fillId="0" borderId="1" xfId="4" applyFont="1" applyBorder="1"/>
    <xf numFmtId="0" fontId="0" fillId="0" borderId="0" xfId="0" applyAlignment="1">
      <alignment horizontal="center"/>
    </xf>
    <xf numFmtId="44" fontId="0" fillId="0" borderId="0" xfId="0" applyNumberFormat="1"/>
    <xf numFmtId="43" fontId="0" fillId="0" borderId="0" xfId="1" applyFont="1" applyFill="1"/>
    <xf numFmtId="0" fontId="0" fillId="0" borderId="0" xfId="0" applyFont="1" applyFill="1"/>
    <xf numFmtId="44" fontId="5" fillId="0" borderId="0" xfId="0" applyNumberFormat="1" applyFont="1"/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 wrapText="1"/>
    </xf>
    <xf numFmtId="43" fontId="7" fillId="0" borderId="0" xfId="1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0" applyNumberFormat="1" applyFont="1" applyFill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/>
    <xf numFmtId="43" fontId="5" fillId="0" borderId="2" xfId="1" applyFont="1" applyBorder="1"/>
    <xf numFmtId="164" fontId="6" fillId="0" borderId="0" xfId="0" applyNumberFormat="1" applyFont="1" applyFill="1" applyAlignment="1">
      <alignment horizontal="center" wrapText="1"/>
    </xf>
    <xf numFmtId="43" fontId="5" fillId="0" borderId="2" xfId="0" applyNumberFormat="1" applyFont="1" applyFill="1" applyBorder="1" applyAlignment="1">
      <alignment horizontal="center" wrapText="1"/>
    </xf>
    <xf numFmtId="44" fontId="2" fillId="5" borderId="1" xfId="2" applyFont="1" applyFill="1" applyBorder="1"/>
    <xf numFmtId="44" fontId="2" fillId="5" borderId="1" xfId="0" applyNumberFormat="1" applyFont="1" applyFill="1" applyBorder="1"/>
    <xf numFmtId="44" fontId="9" fillId="5" borderId="1" xfId="2" applyFont="1" applyFill="1" applyBorder="1"/>
    <xf numFmtId="44" fontId="12" fillId="5" borderId="1" xfId="2" applyFont="1" applyFill="1" applyBorder="1"/>
    <xf numFmtId="44" fontId="0" fillId="0" borderId="2" xfId="2" applyFont="1" applyBorder="1"/>
    <xf numFmtId="43" fontId="1" fillId="0" borderId="0" xfId="1" applyFont="1"/>
    <xf numFmtId="43" fontId="0" fillId="0" borderId="2" xfId="0" applyNumberFormat="1" applyBorder="1"/>
    <xf numFmtId="43" fontId="2" fillId="0" borderId="0" xfId="0" applyNumberFormat="1" applyFont="1"/>
    <xf numFmtId="43" fontId="0" fillId="0" borderId="2" xfId="1" applyFont="1" applyFill="1" applyBorder="1"/>
    <xf numFmtId="0" fontId="5" fillId="0" borderId="2" xfId="0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5" fillId="0" borderId="0" xfId="1" applyFont="1" applyFill="1"/>
    <xf numFmtId="43" fontId="5" fillId="0" borderId="2" xfId="1" applyFont="1" applyFill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1"/>
  <sheetViews>
    <sheetView topLeftCell="D25" zoomScale="90" zoomScaleNormal="90" workbookViewId="0">
      <selection activeCell="O33" sqref="O33"/>
    </sheetView>
  </sheetViews>
  <sheetFormatPr baseColWidth="10" defaultColWidth="9.140625" defaultRowHeight="15" x14ac:dyDescent="0.25"/>
  <cols>
    <col min="1" max="1" width="3.140625" style="53" customWidth="1"/>
    <col min="2" max="2" width="39.42578125" style="53" customWidth="1"/>
    <col min="3" max="3" width="21.85546875" style="53" bestFit="1" customWidth="1"/>
    <col min="4" max="4" width="13.28515625" style="53" bestFit="1" customWidth="1"/>
    <col min="5" max="5" width="10" style="53" bestFit="1" customWidth="1"/>
    <col min="6" max="6" width="11.7109375" style="53" customWidth="1"/>
    <col min="7" max="7" width="11.5703125" style="53" customWidth="1"/>
    <col min="8" max="8" width="11.5703125" style="53" bestFit="1" customWidth="1"/>
    <col min="9" max="9" width="10.7109375" style="53" bestFit="1" customWidth="1"/>
    <col min="10" max="10" width="13" style="53" bestFit="1" customWidth="1"/>
    <col min="11" max="11" width="13.28515625" style="53" customWidth="1"/>
    <col min="12" max="12" width="12.42578125" style="53" bestFit="1" customWidth="1"/>
    <col min="13" max="13" width="11.28515625" style="53" bestFit="1" customWidth="1"/>
    <col min="14" max="14" width="13.85546875" style="53" bestFit="1" customWidth="1"/>
    <col min="15" max="19" width="9.140625" style="53"/>
    <col min="20" max="20" width="10.5703125" style="53" bestFit="1" customWidth="1"/>
    <col min="21" max="21" width="9.140625" style="53"/>
    <col min="22" max="22" width="10.5703125" style="53" bestFit="1" customWidth="1"/>
    <col min="23" max="25" width="9.5703125" style="53" bestFit="1" customWidth="1"/>
    <col min="26" max="16384" width="9.140625" style="53"/>
  </cols>
  <sheetData>
    <row r="2" spans="2:25" x14ac:dyDescent="0.25">
      <c r="B2" s="54" t="s">
        <v>0</v>
      </c>
    </row>
    <row r="3" spans="2:25" x14ac:dyDescent="0.25">
      <c r="B3" s="53" t="s">
        <v>432</v>
      </c>
    </row>
    <row r="4" spans="2:25" ht="45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236</v>
      </c>
      <c r="M4" s="1" t="s">
        <v>307</v>
      </c>
      <c r="N4" s="1" t="s">
        <v>12</v>
      </c>
    </row>
    <row r="5" spans="2:25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</row>
    <row r="6" spans="2:25" x14ac:dyDescent="0.25">
      <c r="B6" s="2" t="s">
        <v>13</v>
      </c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2"/>
    </row>
    <row r="7" spans="2:25" x14ac:dyDescent="0.25">
      <c r="B7" s="2" t="s">
        <v>14</v>
      </c>
    </row>
    <row r="8" spans="2:25" ht="39.950000000000003" customHeight="1" x14ac:dyDescent="0.25">
      <c r="B8" s="53" t="s">
        <v>15</v>
      </c>
      <c r="C8" s="53" t="s">
        <v>16</v>
      </c>
      <c r="D8" s="4">
        <v>9100</v>
      </c>
      <c r="E8" s="4">
        <v>0</v>
      </c>
      <c r="F8" s="4">
        <v>1239.69</v>
      </c>
      <c r="G8" s="4">
        <v>205.3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>D8+E8-F8-G8-H8+I8+J8+K8+L8-M8</f>
        <v>7655.0099999999993</v>
      </c>
      <c r="O8" s="53" t="s">
        <v>17</v>
      </c>
      <c r="T8" s="5"/>
      <c r="U8" s="5"/>
      <c r="V8" s="5"/>
      <c r="W8" s="5"/>
      <c r="X8" s="5"/>
      <c r="Y8" s="5"/>
    </row>
    <row r="9" spans="2:25" ht="39.950000000000003" customHeight="1" x14ac:dyDescent="0.25">
      <c r="B9" s="53" t="s">
        <v>19</v>
      </c>
      <c r="C9" s="53" t="s">
        <v>20</v>
      </c>
      <c r="D9" s="5">
        <v>7457.64</v>
      </c>
      <c r="E9" s="5">
        <v>0</v>
      </c>
      <c r="F9" s="5">
        <v>888.88</v>
      </c>
      <c r="G9" s="5">
        <v>174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4">
        <f t="shared" ref="N9:N19" si="0">D9+E9-F9-G9-H9+I9+J9+K9+L9-M9</f>
        <v>6394.76</v>
      </c>
      <c r="O9" s="53" t="s">
        <v>17</v>
      </c>
      <c r="T9" s="5"/>
      <c r="U9" s="5"/>
      <c r="V9" s="5"/>
      <c r="W9" s="5"/>
      <c r="X9" s="5"/>
      <c r="Y9" s="5"/>
    </row>
    <row r="10" spans="2:25" ht="39.950000000000003" customHeight="1" x14ac:dyDescent="0.25">
      <c r="B10" s="53" t="s">
        <v>27</v>
      </c>
      <c r="C10" s="53" t="s">
        <v>20</v>
      </c>
      <c r="D10" s="5">
        <v>7457.64</v>
      </c>
      <c r="E10" s="5">
        <v>0</v>
      </c>
      <c r="F10" s="5">
        <v>888.88</v>
      </c>
      <c r="G10" s="5">
        <v>174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4">
        <f t="shared" si="0"/>
        <v>6394.76</v>
      </c>
      <c r="O10" s="53" t="s">
        <v>17</v>
      </c>
      <c r="T10" s="5"/>
      <c r="U10" s="5"/>
      <c r="V10" s="5"/>
      <c r="W10" s="5"/>
      <c r="X10" s="5"/>
      <c r="Y10" s="5"/>
    </row>
    <row r="11" spans="2:25" ht="39.950000000000003" customHeight="1" x14ac:dyDescent="0.25">
      <c r="B11" s="53" t="s">
        <v>21</v>
      </c>
      <c r="C11" s="53" t="s">
        <v>351</v>
      </c>
      <c r="D11" s="5">
        <v>4480</v>
      </c>
      <c r="E11" s="5">
        <v>0</v>
      </c>
      <c r="F11" s="5">
        <v>309.97000000000003</v>
      </c>
      <c r="G11" s="5">
        <v>81.2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4">
        <f t="shared" si="0"/>
        <v>4088.83</v>
      </c>
      <c r="O11" s="53" t="s">
        <v>17</v>
      </c>
      <c r="T11" s="5"/>
      <c r="U11" s="5"/>
      <c r="V11" s="5"/>
      <c r="W11" s="5"/>
      <c r="X11" s="5"/>
      <c r="Y11" s="5"/>
    </row>
    <row r="12" spans="2:25" ht="39.950000000000003" customHeight="1" x14ac:dyDescent="0.25">
      <c r="B12" s="53" t="s">
        <v>314</v>
      </c>
      <c r="C12" s="53" t="s">
        <v>23</v>
      </c>
      <c r="D12" s="5">
        <v>4585</v>
      </c>
      <c r="E12" s="5">
        <v>0</v>
      </c>
      <c r="F12" s="5">
        <v>326.77</v>
      </c>
      <c r="G12" s="5">
        <v>83.2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4">
        <f t="shared" si="0"/>
        <v>4175.03</v>
      </c>
      <c r="O12" s="53" t="s">
        <v>17</v>
      </c>
      <c r="T12" s="5"/>
      <c r="U12" s="5"/>
      <c r="V12" s="5"/>
      <c r="W12" s="5"/>
      <c r="X12" s="5"/>
      <c r="Y12" s="5"/>
    </row>
    <row r="13" spans="2:25" ht="39.950000000000003" customHeight="1" x14ac:dyDescent="0.25">
      <c r="B13" s="53" t="s">
        <v>22</v>
      </c>
      <c r="C13" s="53" t="s">
        <v>23</v>
      </c>
      <c r="D13" s="5">
        <v>4585</v>
      </c>
      <c r="E13" s="5">
        <v>0</v>
      </c>
      <c r="F13" s="5">
        <v>326.77</v>
      </c>
      <c r="G13" s="5">
        <v>83.2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4">
        <f t="shared" si="0"/>
        <v>4175.03</v>
      </c>
      <c r="O13" s="53" t="s">
        <v>17</v>
      </c>
      <c r="T13" s="5"/>
      <c r="U13" s="5"/>
      <c r="V13" s="5"/>
      <c r="W13" s="5"/>
      <c r="X13" s="5"/>
      <c r="Y13" s="5"/>
    </row>
    <row r="14" spans="2:25" ht="39.950000000000003" customHeight="1" x14ac:dyDescent="0.25">
      <c r="B14" s="53" t="s">
        <v>301</v>
      </c>
      <c r="C14" s="53" t="s">
        <v>24</v>
      </c>
      <c r="D14" s="5">
        <v>4208.28</v>
      </c>
      <c r="E14" s="5">
        <v>0</v>
      </c>
      <c r="F14" s="5">
        <v>129.08000000000001</v>
      </c>
      <c r="G14" s="5">
        <v>79.2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4">
        <f t="shared" si="0"/>
        <v>4000</v>
      </c>
      <c r="O14" s="53" t="s">
        <v>17</v>
      </c>
      <c r="T14" s="5"/>
      <c r="U14" s="5"/>
      <c r="V14" s="5"/>
      <c r="W14" s="5"/>
      <c r="X14" s="5"/>
      <c r="Y14" s="5"/>
    </row>
    <row r="15" spans="2:25" ht="39.950000000000003" customHeight="1" x14ac:dyDescent="0.25">
      <c r="B15" s="53" t="s">
        <v>334</v>
      </c>
      <c r="C15" s="53" t="s">
        <v>24</v>
      </c>
      <c r="D15" s="5">
        <v>4208.28</v>
      </c>
      <c r="E15" s="5">
        <v>0</v>
      </c>
      <c r="F15" s="5">
        <v>129.08000000000001</v>
      </c>
      <c r="G15" s="5">
        <v>79.2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4">
        <f t="shared" si="0"/>
        <v>4000</v>
      </c>
      <c r="O15" s="53" t="s">
        <v>17</v>
      </c>
      <c r="T15" s="5"/>
      <c r="U15" s="5"/>
      <c r="V15" s="5"/>
      <c r="W15" s="5"/>
      <c r="X15" s="5"/>
      <c r="Y15" s="5"/>
    </row>
    <row r="16" spans="2:25" ht="39.950000000000003" customHeight="1" x14ac:dyDescent="0.25">
      <c r="B16" s="53" t="s">
        <v>25</v>
      </c>
      <c r="C16" s="53" t="s">
        <v>24</v>
      </c>
      <c r="D16" s="5">
        <v>4208.28</v>
      </c>
      <c r="E16" s="5">
        <v>0</v>
      </c>
      <c r="F16" s="5">
        <v>129.08000000000001</v>
      </c>
      <c r="G16" s="5">
        <v>79.2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4">
        <f t="shared" si="0"/>
        <v>4000</v>
      </c>
      <c r="O16" s="53" t="s">
        <v>17</v>
      </c>
      <c r="T16" s="5"/>
      <c r="U16" s="5"/>
      <c r="V16" s="5"/>
      <c r="W16" s="5"/>
      <c r="X16" s="5"/>
      <c r="Y16" s="5"/>
    </row>
    <row r="17" spans="2:25" ht="39.950000000000003" customHeight="1" x14ac:dyDescent="0.25">
      <c r="B17" s="53" t="s">
        <v>427</v>
      </c>
      <c r="C17" s="53" t="s">
        <v>24</v>
      </c>
      <c r="D17" s="5">
        <v>4208.28</v>
      </c>
      <c r="E17" s="5">
        <v>0</v>
      </c>
      <c r="F17" s="5">
        <v>129.08000000000001</v>
      </c>
      <c r="G17" s="5">
        <v>79.2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4">
        <f t="shared" si="0"/>
        <v>4000</v>
      </c>
      <c r="O17" s="53" t="s">
        <v>17</v>
      </c>
      <c r="T17" s="5"/>
      <c r="U17" s="5"/>
      <c r="V17" s="5"/>
      <c r="W17" s="5"/>
      <c r="X17" s="5"/>
      <c r="Y17" s="5"/>
    </row>
    <row r="18" spans="2:25" ht="39.950000000000003" customHeight="1" x14ac:dyDescent="0.25">
      <c r="B18" s="53" t="s">
        <v>321</v>
      </c>
      <c r="C18" s="53" t="s">
        <v>24</v>
      </c>
      <c r="D18" s="5">
        <v>4208.28</v>
      </c>
      <c r="E18" s="5">
        <v>0</v>
      </c>
      <c r="F18" s="5">
        <v>129.08000000000001</v>
      </c>
      <c r="G18" s="5">
        <v>79.2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4">
        <f>D18+E18-F18-G18-H18+I18+J18+K18+L18-M18</f>
        <v>4000</v>
      </c>
      <c r="O18" s="53" t="s">
        <v>17</v>
      </c>
      <c r="T18" s="5"/>
      <c r="U18" s="5"/>
      <c r="V18" s="5"/>
      <c r="W18" s="5"/>
      <c r="X18" s="5"/>
      <c r="Y18" s="5"/>
    </row>
    <row r="19" spans="2:25" ht="39.950000000000003" customHeight="1" x14ac:dyDescent="0.25">
      <c r="B19" s="53" t="s">
        <v>26</v>
      </c>
      <c r="C19" s="53" t="s">
        <v>310</v>
      </c>
      <c r="D19" s="5">
        <v>3150</v>
      </c>
      <c r="E19" s="5">
        <v>0</v>
      </c>
      <c r="F19" s="5">
        <v>80.430000000000007</v>
      </c>
      <c r="G19" s="5">
        <v>69.569999999999993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4">
        <f t="shared" si="0"/>
        <v>3000</v>
      </c>
      <c r="O19" s="53" t="s">
        <v>17</v>
      </c>
      <c r="T19" s="5"/>
      <c r="U19" s="5"/>
      <c r="V19" s="5"/>
      <c r="W19" s="5"/>
      <c r="X19" s="5"/>
      <c r="Y19" s="5"/>
    </row>
    <row r="20" spans="2:25" ht="45" x14ac:dyDescent="0.25"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236</v>
      </c>
      <c r="M20" s="1" t="s">
        <v>307</v>
      </c>
      <c r="N20" s="1" t="s">
        <v>12</v>
      </c>
    </row>
    <row r="21" spans="2:25" ht="39.950000000000003" customHeight="1" x14ac:dyDescent="0.25">
      <c r="B21" s="53" t="s">
        <v>235</v>
      </c>
      <c r="C21" s="53" t="s">
        <v>24</v>
      </c>
      <c r="D21" s="5">
        <v>4208.28</v>
      </c>
      <c r="E21" s="5">
        <v>0</v>
      </c>
      <c r="F21" s="5">
        <v>129.08000000000001</v>
      </c>
      <c r="G21" s="5">
        <v>79.2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f t="shared" ref="N21:N32" si="1">D21+E21-F21-G21-H21+I21+J21+K21+L21-M21</f>
        <v>4000</v>
      </c>
      <c r="O21" s="53" t="s">
        <v>17</v>
      </c>
      <c r="T21" s="5"/>
      <c r="U21" s="5"/>
      <c r="V21" s="5"/>
      <c r="W21" s="5"/>
      <c r="X21" s="5"/>
      <c r="Y21" s="5"/>
    </row>
    <row r="22" spans="2:25" ht="39.950000000000003" customHeight="1" x14ac:dyDescent="0.25">
      <c r="B22" s="53" t="s">
        <v>252</v>
      </c>
      <c r="C22" s="53" t="s">
        <v>24</v>
      </c>
      <c r="D22" s="5">
        <v>4208.28</v>
      </c>
      <c r="E22" s="5">
        <v>0</v>
      </c>
      <c r="F22" s="5">
        <v>129.08000000000001</v>
      </c>
      <c r="G22" s="5">
        <v>79.2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500</v>
      </c>
      <c r="N22" s="5">
        <f t="shared" si="1"/>
        <v>3500</v>
      </c>
      <c r="O22" s="53" t="s">
        <v>17</v>
      </c>
      <c r="T22" s="5"/>
      <c r="U22" s="5"/>
      <c r="V22" s="5"/>
      <c r="W22" s="5"/>
      <c r="X22" s="5"/>
      <c r="Y22" s="5"/>
    </row>
    <row r="23" spans="2:25" ht="39.950000000000003" customHeight="1" x14ac:dyDescent="0.25">
      <c r="B23" s="53" t="s">
        <v>313</v>
      </c>
      <c r="C23" s="53" t="s">
        <v>24</v>
      </c>
      <c r="D23" s="5">
        <v>4208.28</v>
      </c>
      <c r="E23" s="5">
        <v>0</v>
      </c>
      <c r="F23" s="5">
        <v>129.08000000000001</v>
      </c>
      <c r="G23" s="5">
        <v>79.2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f t="shared" si="1"/>
        <v>4000</v>
      </c>
      <c r="O23" s="53" t="s">
        <v>17</v>
      </c>
      <c r="T23" s="5"/>
      <c r="U23" s="5"/>
      <c r="V23" s="5"/>
      <c r="W23" s="5"/>
      <c r="X23" s="5"/>
      <c r="Y23" s="5"/>
    </row>
    <row r="24" spans="2:25" ht="39.950000000000003" customHeight="1" x14ac:dyDescent="0.25">
      <c r="B24" s="53" t="s">
        <v>402</v>
      </c>
      <c r="C24" s="53" t="s">
        <v>24</v>
      </c>
      <c r="D24" s="5">
        <v>4208.28</v>
      </c>
      <c r="E24" s="5">
        <v>0</v>
      </c>
      <c r="F24" s="5">
        <v>129.08000000000001</v>
      </c>
      <c r="G24" s="5">
        <v>79.2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f t="shared" si="1"/>
        <v>4000</v>
      </c>
      <c r="O24" s="53" t="s">
        <v>17</v>
      </c>
      <c r="T24" s="5"/>
      <c r="U24" s="5"/>
      <c r="V24" s="5"/>
      <c r="W24" s="5"/>
      <c r="X24" s="5"/>
      <c r="Y24" s="5"/>
    </row>
    <row r="25" spans="2:25" ht="39.950000000000003" customHeight="1" x14ac:dyDescent="0.25">
      <c r="B25" s="53" t="s">
        <v>403</v>
      </c>
      <c r="C25" s="53" t="s">
        <v>24</v>
      </c>
      <c r="D25" s="5">
        <v>4208.28</v>
      </c>
      <c r="E25" s="5">
        <v>0</v>
      </c>
      <c r="F25" s="5">
        <v>129.08000000000001</v>
      </c>
      <c r="G25" s="5">
        <v>79.2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f t="shared" si="1"/>
        <v>4000</v>
      </c>
      <c r="O25" s="53" t="s">
        <v>17</v>
      </c>
      <c r="T25" s="5"/>
      <c r="U25" s="5"/>
      <c r="V25" s="5"/>
      <c r="W25" s="5"/>
      <c r="X25" s="5"/>
      <c r="Y25" s="5"/>
    </row>
    <row r="26" spans="2:25" ht="39.950000000000003" customHeight="1" x14ac:dyDescent="0.25">
      <c r="B26" s="53" t="s">
        <v>425</v>
      </c>
      <c r="C26" s="53" t="s">
        <v>24</v>
      </c>
      <c r="D26" s="5">
        <v>4208.28</v>
      </c>
      <c r="E26" s="5">
        <v>0</v>
      </c>
      <c r="F26" s="5">
        <v>129.08000000000001</v>
      </c>
      <c r="G26" s="5">
        <v>79.2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f t="shared" si="1"/>
        <v>4000</v>
      </c>
      <c r="O26" s="53" t="s">
        <v>17</v>
      </c>
      <c r="T26" s="5"/>
      <c r="U26" s="5"/>
      <c r="V26" s="5"/>
      <c r="W26" s="5"/>
      <c r="X26" s="5"/>
      <c r="Y26" s="5"/>
    </row>
    <row r="27" spans="2:25" ht="39.950000000000003" customHeight="1" x14ac:dyDescent="0.25">
      <c r="B27" s="53" t="s">
        <v>415</v>
      </c>
      <c r="C27" s="53" t="s">
        <v>24</v>
      </c>
      <c r="D27" s="5">
        <v>4208.28</v>
      </c>
      <c r="E27" s="5">
        <v>0</v>
      </c>
      <c r="F27" s="5">
        <v>129.08000000000001</v>
      </c>
      <c r="G27" s="5">
        <v>79.2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f>D27/15*2</f>
        <v>561.10399999999993</v>
      </c>
      <c r="N27" s="5">
        <f t="shared" si="1"/>
        <v>3438.8960000000002</v>
      </c>
      <c r="O27" s="53" t="s">
        <v>17</v>
      </c>
      <c r="T27" s="5"/>
      <c r="U27" s="5"/>
      <c r="V27" s="5"/>
      <c r="W27" s="5"/>
      <c r="X27" s="5"/>
      <c r="Y27" s="5"/>
    </row>
    <row r="28" spans="2:25" ht="39.950000000000003" customHeight="1" x14ac:dyDescent="0.25">
      <c r="B28" s="53" t="s">
        <v>429</v>
      </c>
      <c r="C28" s="53" t="s">
        <v>24</v>
      </c>
      <c r="D28" s="5">
        <v>4208.28</v>
      </c>
      <c r="E28" s="5">
        <v>0</v>
      </c>
      <c r="F28" s="5">
        <v>129.08000000000001</v>
      </c>
      <c r="G28" s="5">
        <v>79.2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f t="shared" si="1"/>
        <v>4000</v>
      </c>
      <c r="O28" s="53" t="s">
        <v>17</v>
      </c>
      <c r="T28" s="5"/>
      <c r="U28" s="5"/>
      <c r="V28" s="5"/>
      <c r="W28" s="5"/>
      <c r="X28" s="5"/>
      <c r="Y28" s="5"/>
    </row>
    <row r="29" spans="2:25" ht="39.950000000000003" customHeight="1" x14ac:dyDescent="0.25">
      <c r="B29" s="53" t="s">
        <v>404</v>
      </c>
      <c r="C29" s="53" t="s">
        <v>24</v>
      </c>
      <c r="D29" s="5">
        <v>4208.28</v>
      </c>
      <c r="E29" s="5">
        <v>0</v>
      </c>
      <c r="F29" s="5">
        <v>129.08000000000001</v>
      </c>
      <c r="G29" s="5">
        <v>79.2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f t="shared" si="1"/>
        <v>4000</v>
      </c>
      <c r="O29" s="53" t="s">
        <v>17</v>
      </c>
      <c r="T29" s="5"/>
      <c r="U29" s="5"/>
      <c r="V29" s="5"/>
      <c r="W29" s="5"/>
      <c r="X29" s="5"/>
      <c r="Y29" s="5"/>
    </row>
    <row r="30" spans="2:25" ht="39.950000000000003" customHeight="1" x14ac:dyDescent="0.25">
      <c r="B30" s="53" t="s">
        <v>428</v>
      </c>
      <c r="C30" s="53" t="s">
        <v>24</v>
      </c>
      <c r="D30" s="5">
        <v>4208.28</v>
      </c>
      <c r="E30" s="5">
        <v>0</v>
      </c>
      <c r="F30" s="5">
        <v>129.08000000000001</v>
      </c>
      <c r="G30" s="5">
        <v>79.2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f t="shared" si="1"/>
        <v>4000</v>
      </c>
      <c r="O30" s="53" t="s">
        <v>17</v>
      </c>
      <c r="T30" s="5"/>
      <c r="U30" s="5"/>
      <c r="V30" s="5"/>
      <c r="W30" s="5"/>
      <c r="X30" s="5"/>
      <c r="Y30" s="5"/>
    </row>
    <row r="31" spans="2:25" ht="39.950000000000003" customHeight="1" x14ac:dyDescent="0.25">
      <c r="B31" s="53" t="s">
        <v>342</v>
      </c>
      <c r="C31" s="53" t="s">
        <v>24</v>
      </c>
      <c r="D31" s="5">
        <v>4208.28</v>
      </c>
      <c r="E31" s="5">
        <v>0</v>
      </c>
      <c r="F31" s="5">
        <v>129.08000000000001</v>
      </c>
      <c r="G31" s="5">
        <v>79.2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f t="shared" si="1"/>
        <v>4000</v>
      </c>
      <c r="O31" s="53" t="s">
        <v>17</v>
      </c>
      <c r="T31" s="5"/>
      <c r="U31" s="5"/>
      <c r="V31" s="5"/>
      <c r="W31" s="5"/>
      <c r="X31" s="5"/>
      <c r="Y31" s="5"/>
    </row>
    <row r="32" spans="2:25" ht="39.950000000000003" customHeight="1" x14ac:dyDescent="0.25">
      <c r="B32" s="53" t="s">
        <v>249</v>
      </c>
      <c r="C32" s="53" t="s">
        <v>24</v>
      </c>
      <c r="D32" s="5">
        <v>4208.28</v>
      </c>
      <c r="E32" s="5">
        <v>0</v>
      </c>
      <c r="F32" s="5">
        <v>129.08000000000001</v>
      </c>
      <c r="G32" s="5">
        <v>79.2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500</v>
      </c>
      <c r="N32" s="5">
        <f t="shared" si="1"/>
        <v>3500</v>
      </c>
      <c r="O32" s="53" t="s">
        <v>17</v>
      </c>
      <c r="T32" s="5"/>
      <c r="U32" s="5"/>
      <c r="V32" s="5"/>
      <c r="W32" s="5"/>
      <c r="X32" s="5"/>
      <c r="Y32" s="5"/>
    </row>
    <row r="33" spans="3:14" ht="24.75" customHeight="1" thickBot="1" x14ac:dyDescent="0.3">
      <c r="D33" s="86">
        <f>SUM(D8:D32)</f>
        <v>112356.03999999998</v>
      </c>
      <c r="E33" s="86">
        <f t="shared" ref="E33:L33" si="2">SUM(E8:E32)</f>
        <v>0</v>
      </c>
      <c r="F33" s="86">
        <f t="shared" si="2"/>
        <v>6255.7499999999991</v>
      </c>
      <c r="G33" s="86">
        <f t="shared" si="2"/>
        <v>2216.8700000000003</v>
      </c>
      <c r="H33" s="86">
        <f t="shared" si="2"/>
        <v>0</v>
      </c>
      <c r="I33" s="86">
        <f t="shared" si="2"/>
        <v>0</v>
      </c>
      <c r="J33" s="86">
        <f t="shared" si="2"/>
        <v>0</v>
      </c>
      <c r="K33" s="86">
        <f t="shared" si="2"/>
        <v>0</v>
      </c>
      <c r="L33" s="86">
        <f t="shared" si="2"/>
        <v>0</v>
      </c>
      <c r="M33" s="86">
        <f>SUM(M8:M32)</f>
        <v>1561.1039999999998</v>
      </c>
      <c r="N33" s="85">
        <f>SUM(N8:N32)</f>
        <v>102322.31599999999</v>
      </c>
    </row>
    <row r="34" spans="3:14" ht="15.75" thickTop="1" x14ac:dyDescent="0.25"/>
    <row r="39" spans="3:14" x14ac:dyDescent="0.25">
      <c r="C39" s="7"/>
      <c r="D39" s="7"/>
      <c r="J39" s="7"/>
      <c r="K39" s="7"/>
      <c r="L39" s="7"/>
    </row>
    <row r="40" spans="3:14" x14ac:dyDescent="0.25">
      <c r="C40" s="100" t="s">
        <v>28</v>
      </c>
      <c r="D40" s="100"/>
      <c r="J40" s="100" t="s">
        <v>29</v>
      </c>
      <c r="K40" s="100"/>
      <c r="L40" s="100"/>
    </row>
    <row r="41" spans="3:14" x14ac:dyDescent="0.25">
      <c r="C41" s="100" t="s">
        <v>30</v>
      </c>
      <c r="D41" s="100"/>
      <c r="J41" s="100" t="s">
        <v>31</v>
      </c>
      <c r="K41" s="100"/>
      <c r="L41" s="100"/>
    </row>
  </sheetData>
  <mergeCells count="4">
    <mergeCell ref="C40:D40"/>
    <mergeCell ref="J40:L40"/>
    <mergeCell ref="C41:D41"/>
    <mergeCell ref="J41:L41"/>
  </mergeCells>
  <pageMargins left="0.70866141732283472" right="0.51181102362204722" top="1.3385826771653544" bottom="1.3385826771653544" header="0.31496062992125984" footer="0.31496062992125984"/>
  <pageSetup paperSize="5" scale="70" orientation="landscape" r:id="rId1"/>
  <headerFooter>
    <oddFooter>&amp;CNomina Seguridad&amp;R2da. Quincena Sept.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98"/>
  <sheetViews>
    <sheetView topLeftCell="J76" zoomScale="90" zoomScaleNormal="90" workbookViewId="0">
      <selection activeCell="V86" sqref="V86"/>
    </sheetView>
  </sheetViews>
  <sheetFormatPr baseColWidth="10" defaultRowHeight="15" x14ac:dyDescent="0.25"/>
  <cols>
    <col min="1" max="1" width="4.28515625" style="53" customWidth="1"/>
    <col min="2" max="2" width="33.28515625" style="53" customWidth="1"/>
    <col min="3" max="3" width="22.28515625" style="53" bestFit="1" customWidth="1"/>
    <col min="4" max="4" width="13.140625" style="53" customWidth="1"/>
    <col min="5" max="6" width="11.42578125" style="53"/>
    <col min="7" max="7" width="13.7109375" style="53" customWidth="1"/>
    <col min="8" max="9" width="11.42578125" style="53"/>
    <col min="10" max="10" width="12.140625" style="53" customWidth="1"/>
    <col min="11" max="13" width="11.42578125" style="53"/>
    <col min="14" max="14" width="13.85546875" style="53" bestFit="1" customWidth="1"/>
    <col min="15" max="17" width="11.42578125" style="53"/>
    <col min="18" max="18" width="11.42578125" style="25"/>
    <col min="19" max="16384" width="11.42578125" style="53"/>
  </cols>
  <sheetData>
    <row r="1" spans="2:27" x14ac:dyDescent="0.25">
      <c r="B1" s="16"/>
    </row>
    <row r="2" spans="2:27" x14ac:dyDescent="0.25">
      <c r="B2" s="17" t="s">
        <v>0</v>
      </c>
    </row>
    <row r="3" spans="2:27" x14ac:dyDescent="0.25">
      <c r="B3" s="16" t="s">
        <v>433</v>
      </c>
    </row>
    <row r="4" spans="2:27" x14ac:dyDescent="0.25">
      <c r="B4" s="16"/>
    </row>
    <row r="5" spans="2:27" x14ac:dyDescent="0.25">
      <c r="B5" s="18" t="s">
        <v>13</v>
      </c>
    </row>
    <row r="6" spans="2:27" x14ac:dyDescent="0.25">
      <c r="B6" s="18" t="s">
        <v>35</v>
      </c>
    </row>
    <row r="7" spans="2:27" ht="45" x14ac:dyDescent="0.25">
      <c r="B7" s="1" t="s">
        <v>1</v>
      </c>
      <c r="C7" s="1" t="s">
        <v>2</v>
      </c>
      <c r="D7" s="1" t="s">
        <v>3</v>
      </c>
      <c r="E7" s="1" t="s">
        <v>4</v>
      </c>
      <c r="F7" s="1" t="s">
        <v>8</v>
      </c>
      <c r="G7" s="1" t="s">
        <v>108</v>
      </c>
      <c r="H7" s="1" t="s">
        <v>109</v>
      </c>
      <c r="I7" s="1" t="s">
        <v>5</v>
      </c>
      <c r="J7" s="1" t="s">
        <v>110</v>
      </c>
      <c r="K7" s="1" t="s">
        <v>11</v>
      </c>
      <c r="L7" s="1" t="s">
        <v>111</v>
      </c>
      <c r="M7" s="1" t="s">
        <v>6</v>
      </c>
      <c r="N7" s="1" t="s">
        <v>12</v>
      </c>
    </row>
    <row r="8" spans="2:27" x14ac:dyDescent="0.25">
      <c r="B8" s="16"/>
    </row>
    <row r="9" spans="2:27" x14ac:dyDescent="0.25">
      <c r="B9" s="19" t="s">
        <v>350</v>
      </c>
    </row>
    <row r="10" spans="2:27" ht="24.75" customHeight="1" x14ac:dyDescent="0.25">
      <c r="B10" s="16" t="s">
        <v>112</v>
      </c>
      <c r="C10" s="53" t="s">
        <v>113</v>
      </c>
      <c r="D10" s="52">
        <v>3432</v>
      </c>
      <c r="E10" s="52">
        <v>0</v>
      </c>
      <c r="F10" s="52">
        <v>200</v>
      </c>
      <c r="G10" s="52">
        <f>(D10/15)*9/2</f>
        <v>1029.6000000000001</v>
      </c>
      <c r="H10" s="52">
        <v>0</v>
      </c>
      <c r="I10" s="52">
        <v>71.11</v>
      </c>
      <c r="J10" s="52">
        <v>0</v>
      </c>
      <c r="K10" s="52">
        <f>D10/15*1</f>
        <v>228.8</v>
      </c>
      <c r="L10" s="52">
        <v>28.9</v>
      </c>
      <c r="M10" s="52">
        <v>71.849999999999994</v>
      </c>
      <c r="N10" s="89">
        <f>D10+E10+F10+G10+H10-I10-J10-K10-L10-M10</f>
        <v>4260.9400000000005</v>
      </c>
      <c r="O10" s="7" t="s">
        <v>114</v>
      </c>
      <c r="P10" s="7"/>
      <c r="Q10" s="7"/>
    </row>
    <row r="11" spans="2:27" ht="24.75" customHeight="1" x14ac:dyDescent="0.25">
      <c r="B11" s="16"/>
      <c r="D11" s="29">
        <f>SUM(D10)</f>
        <v>3432</v>
      </c>
      <c r="E11" s="29">
        <f t="shared" ref="E11:N11" si="0">SUM(E10)</f>
        <v>0</v>
      </c>
      <c r="F11" s="29">
        <f t="shared" si="0"/>
        <v>200</v>
      </c>
      <c r="G11" s="29">
        <f t="shared" si="0"/>
        <v>1029.6000000000001</v>
      </c>
      <c r="H11" s="29">
        <f t="shared" si="0"/>
        <v>0</v>
      </c>
      <c r="I11" s="29">
        <f t="shared" si="0"/>
        <v>71.11</v>
      </c>
      <c r="J11" s="29">
        <f t="shared" si="0"/>
        <v>0</v>
      </c>
      <c r="K11" s="29">
        <f t="shared" si="0"/>
        <v>228.8</v>
      </c>
      <c r="L11" s="29">
        <f t="shared" si="0"/>
        <v>28.9</v>
      </c>
      <c r="M11" s="29">
        <f t="shared" si="0"/>
        <v>71.849999999999994</v>
      </c>
      <c r="N11" s="29">
        <f t="shared" si="0"/>
        <v>4260.9400000000005</v>
      </c>
    </row>
    <row r="12" spans="2:27" x14ac:dyDescent="0.25">
      <c r="B12" s="20" t="s">
        <v>115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2:27" ht="24.95" customHeight="1" x14ac:dyDescent="0.25">
      <c r="B13" s="16" t="s">
        <v>116</v>
      </c>
      <c r="C13" s="53" t="s">
        <v>117</v>
      </c>
      <c r="D13" s="5">
        <v>3432</v>
      </c>
      <c r="E13" s="5">
        <v>0</v>
      </c>
      <c r="F13" s="5">
        <v>200</v>
      </c>
      <c r="G13" s="5">
        <v>1294.68</v>
      </c>
      <c r="H13" s="5">
        <v>0</v>
      </c>
      <c r="I13" s="5">
        <v>119.95</v>
      </c>
      <c r="J13" s="5">
        <v>500</v>
      </c>
      <c r="K13" s="5">
        <v>0</v>
      </c>
      <c r="L13" s="5">
        <v>28.9</v>
      </c>
      <c r="M13" s="5">
        <v>71.849999999999994</v>
      </c>
      <c r="N13" s="5">
        <f t="shared" ref="N13:N76" si="1">D13+E13+F13+G13+H13-I13-J13-K13-L13-M13</f>
        <v>4205.9800000000005</v>
      </c>
      <c r="O13" s="7"/>
      <c r="P13" s="7"/>
      <c r="Q13" s="7"/>
      <c r="U13" s="53">
        <f>+T13*0.12</f>
        <v>0</v>
      </c>
      <c r="V13" s="53">
        <f>+T13+U13</f>
        <v>0</v>
      </c>
      <c r="W13" s="53">
        <v>239.9</v>
      </c>
      <c r="X13" s="53">
        <f>+V13-W13</f>
        <v>-239.9</v>
      </c>
      <c r="Y13" s="53">
        <f>+V13/2</f>
        <v>0</v>
      </c>
      <c r="Z13" s="53">
        <f>+W13/2</f>
        <v>119.95</v>
      </c>
      <c r="AA13" s="53">
        <f>+Y13-Z13</f>
        <v>-119.95</v>
      </c>
    </row>
    <row r="14" spans="2:27" ht="24.95" customHeight="1" x14ac:dyDescent="0.25">
      <c r="B14" s="26" t="s">
        <v>145</v>
      </c>
      <c r="C14" s="53" t="s">
        <v>117</v>
      </c>
      <c r="D14" s="5">
        <v>3095.68</v>
      </c>
      <c r="E14" s="5">
        <v>0</v>
      </c>
      <c r="F14" s="5">
        <v>200</v>
      </c>
      <c r="G14" s="5">
        <f>(D14/15)*10/2</f>
        <v>1031.8933333333332</v>
      </c>
      <c r="H14" s="5">
        <v>0</v>
      </c>
      <c r="I14" s="5">
        <v>71.11</v>
      </c>
      <c r="J14" s="5">
        <v>0</v>
      </c>
      <c r="K14" s="5">
        <v>0</v>
      </c>
      <c r="L14" s="5">
        <v>28.9</v>
      </c>
      <c r="M14" s="5">
        <v>71.849999999999994</v>
      </c>
      <c r="N14" s="5">
        <f t="shared" si="1"/>
        <v>4155.7133333333331</v>
      </c>
      <c r="O14" s="7"/>
      <c r="P14" s="7"/>
      <c r="Q14" s="7"/>
    </row>
    <row r="15" spans="2:27" ht="24.95" customHeight="1" x14ac:dyDescent="0.25">
      <c r="B15" s="16" t="s">
        <v>118</v>
      </c>
      <c r="C15" s="53" t="s">
        <v>117</v>
      </c>
      <c r="D15" s="52">
        <v>3095.68</v>
      </c>
      <c r="E15" s="52">
        <v>0</v>
      </c>
      <c r="F15" s="52">
        <v>200</v>
      </c>
      <c r="G15" s="52">
        <f>(D15/15)*13/2</f>
        <v>1341.4613333333332</v>
      </c>
      <c r="H15" s="52">
        <v>0</v>
      </c>
      <c r="I15" s="52">
        <v>71.11</v>
      </c>
      <c r="J15" s="52">
        <v>500</v>
      </c>
      <c r="K15" s="52">
        <v>0</v>
      </c>
      <c r="L15" s="52">
        <v>28.9</v>
      </c>
      <c r="M15" s="52">
        <v>71.849999999999994</v>
      </c>
      <c r="N15" s="52">
        <f t="shared" si="1"/>
        <v>3965.2813333333334</v>
      </c>
      <c r="O15" s="21"/>
      <c r="P15" s="21"/>
      <c r="Q15" s="21"/>
    </row>
    <row r="16" spans="2:27" ht="24.75" customHeight="1" x14ac:dyDescent="0.25">
      <c r="B16" s="16"/>
      <c r="D16" s="29">
        <f>SUM(D13:D15)</f>
        <v>9623.36</v>
      </c>
      <c r="E16" s="29">
        <f t="shared" ref="E16:N16" si="2">SUM(E13:E15)</f>
        <v>0</v>
      </c>
      <c r="F16" s="29">
        <f t="shared" si="2"/>
        <v>600</v>
      </c>
      <c r="G16" s="29">
        <f t="shared" si="2"/>
        <v>3668.0346666666665</v>
      </c>
      <c r="H16" s="29">
        <f t="shared" si="2"/>
        <v>0</v>
      </c>
      <c r="I16" s="29">
        <f t="shared" si="2"/>
        <v>262.17</v>
      </c>
      <c r="J16" s="29">
        <f t="shared" si="2"/>
        <v>1000</v>
      </c>
      <c r="K16" s="29">
        <f t="shared" si="2"/>
        <v>0</v>
      </c>
      <c r="L16" s="29">
        <f t="shared" si="2"/>
        <v>86.699999999999989</v>
      </c>
      <c r="M16" s="29">
        <f t="shared" si="2"/>
        <v>215.54999999999998</v>
      </c>
      <c r="N16" s="29">
        <f t="shared" si="2"/>
        <v>12326.974666666665</v>
      </c>
    </row>
    <row r="17" spans="2:17" x14ac:dyDescent="0.25">
      <c r="B17" s="20" t="s">
        <v>119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7" ht="24.95" customHeight="1" x14ac:dyDescent="0.25">
      <c r="B18" s="16" t="s">
        <v>120</v>
      </c>
      <c r="C18" s="53" t="s">
        <v>102</v>
      </c>
      <c r="D18" s="5">
        <v>2825.25</v>
      </c>
      <c r="E18" s="5">
        <v>0</v>
      </c>
      <c r="F18" s="5">
        <v>200</v>
      </c>
      <c r="G18" s="28">
        <f>(D18/15)*9/2</f>
        <v>847.57499999999993</v>
      </c>
      <c r="H18" s="5">
        <v>0</v>
      </c>
      <c r="I18" s="5">
        <v>42.82</v>
      </c>
      <c r="J18" s="5">
        <v>0</v>
      </c>
      <c r="K18" s="5">
        <v>0</v>
      </c>
      <c r="L18" s="5">
        <v>26.37</v>
      </c>
      <c r="M18" s="5">
        <v>65.55</v>
      </c>
      <c r="N18" s="5">
        <f t="shared" si="1"/>
        <v>3738.0849999999996</v>
      </c>
      <c r="O18" s="7"/>
      <c r="P18" s="7"/>
      <c r="Q18" s="7"/>
    </row>
    <row r="19" spans="2:17" ht="24.95" customHeight="1" x14ac:dyDescent="0.25">
      <c r="B19" s="16" t="s">
        <v>121</v>
      </c>
      <c r="C19" s="53" t="s">
        <v>122</v>
      </c>
      <c r="D19" s="52">
        <v>3095.68</v>
      </c>
      <c r="E19" s="52">
        <v>0</v>
      </c>
      <c r="F19" s="52">
        <v>200</v>
      </c>
      <c r="G19" s="52">
        <f>(D19/15)*9/2</f>
        <v>928.70399999999995</v>
      </c>
      <c r="H19" s="52">
        <v>0</v>
      </c>
      <c r="I19" s="52">
        <v>71.11</v>
      </c>
      <c r="J19" s="52">
        <v>500</v>
      </c>
      <c r="K19" s="52">
        <v>0</v>
      </c>
      <c r="L19" s="52">
        <v>28.9</v>
      </c>
      <c r="M19" s="52">
        <v>71.849999999999994</v>
      </c>
      <c r="N19" s="52">
        <f t="shared" si="1"/>
        <v>3552.5240000000003</v>
      </c>
      <c r="O19" s="21"/>
      <c r="P19" s="21"/>
      <c r="Q19" s="21"/>
    </row>
    <row r="20" spans="2:17" ht="24.75" customHeight="1" x14ac:dyDescent="0.25">
      <c r="B20" s="16"/>
      <c r="D20" s="29">
        <f>SUM(D18:D19)</f>
        <v>5920.93</v>
      </c>
      <c r="E20" s="29">
        <f t="shared" ref="E20:N20" si="3">SUM(E18:E19)</f>
        <v>0</v>
      </c>
      <c r="F20" s="29">
        <f t="shared" si="3"/>
        <v>400</v>
      </c>
      <c r="G20" s="29">
        <f t="shared" si="3"/>
        <v>1776.279</v>
      </c>
      <c r="H20" s="29">
        <f t="shared" si="3"/>
        <v>0</v>
      </c>
      <c r="I20" s="29">
        <f t="shared" si="3"/>
        <v>113.93</v>
      </c>
      <c r="J20" s="29">
        <f t="shared" si="3"/>
        <v>500</v>
      </c>
      <c r="K20" s="29">
        <f t="shared" si="3"/>
        <v>0</v>
      </c>
      <c r="L20" s="29">
        <f t="shared" si="3"/>
        <v>55.269999999999996</v>
      </c>
      <c r="M20" s="29">
        <f t="shared" si="3"/>
        <v>137.39999999999998</v>
      </c>
      <c r="N20" s="29">
        <f t="shared" si="3"/>
        <v>7290.6090000000004</v>
      </c>
    </row>
    <row r="21" spans="2:17" x14ac:dyDescent="0.25">
      <c r="B21" s="20" t="s">
        <v>123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7" ht="24.95" customHeight="1" x14ac:dyDescent="0.25">
      <c r="B22" s="16" t="s">
        <v>152</v>
      </c>
      <c r="C22" s="53" t="s">
        <v>153</v>
      </c>
      <c r="D22" s="5">
        <v>3922.52</v>
      </c>
      <c r="E22" s="5">
        <v>0</v>
      </c>
      <c r="F22" s="5">
        <v>200</v>
      </c>
      <c r="G22" s="28">
        <f>(D22/15)*7/2</f>
        <v>915.25466666666659</v>
      </c>
      <c r="H22" s="5">
        <v>0</v>
      </c>
      <c r="I22" s="5">
        <v>308.63</v>
      </c>
      <c r="J22" s="5">
        <v>0</v>
      </c>
      <c r="K22" s="5">
        <v>0</v>
      </c>
      <c r="L22" s="5">
        <v>36.619999999999997</v>
      </c>
      <c r="M22" s="5">
        <v>93.75</v>
      </c>
      <c r="N22" s="5">
        <f t="shared" si="1"/>
        <v>4598.7746666666671</v>
      </c>
      <c r="O22" s="22"/>
      <c r="P22" s="22"/>
      <c r="Q22" s="22"/>
    </row>
    <row r="23" spans="2:17" ht="24.95" customHeight="1" x14ac:dyDescent="0.25">
      <c r="B23" s="16" t="s">
        <v>159</v>
      </c>
      <c r="C23" s="53" t="s">
        <v>345</v>
      </c>
      <c r="D23" s="5">
        <v>0</v>
      </c>
      <c r="E23" s="5">
        <v>0</v>
      </c>
      <c r="F23" s="5">
        <v>0</v>
      </c>
      <c r="G23" s="28">
        <v>0</v>
      </c>
      <c r="H23" s="5">
        <v>0</v>
      </c>
      <c r="I23" s="5">
        <v>0</v>
      </c>
      <c r="J23" s="5">
        <v>0</v>
      </c>
      <c r="K23" s="5">
        <f>D23/15*1</f>
        <v>0</v>
      </c>
      <c r="L23" s="5">
        <v>0</v>
      </c>
      <c r="M23" s="5">
        <v>0</v>
      </c>
      <c r="N23" s="5">
        <f t="shared" si="1"/>
        <v>0</v>
      </c>
      <c r="O23" s="23"/>
      <c r="P23" s="23"/>
      <c r="Q23" s="23"/>
    </row>
    <row r="24" spans="2:17" ht="24.95" customHeight="1" x14ac:dyDescent="0.25">
      <c r="B24" s="16" t="s">
        <v>126</v>
      </c>
      <c r="C24" s="53" t="s">
        <v>124</v>
      </c>
      <c r="D24" s="5">
        <v>2493.7600000000002</v>
      </c>
      <c r="E24" s="5">
        <v>6.98</v>
      </c>
      <c r="F24" s="5">
        <v>200</v>
      </c>
      <c r="G24" s="28">
        <v>636.54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57.75</v>
      </c>
      <c r="N24" s="5">
        <f t="shared" si="1"/>
        <v>3279.53</v>
      </c>
      <c r="O24" s="23"/>
      <c r="P24" s="23"/>
      <c r="Q24" s="23"/>
    </row>
    <row r="25" spans="2:17" ht="24.95" customHeight="1" x14ac:dyDescent="0.25">
      <c r="B25" s="16" t="s">
        <v>135</v>
      </c>
      <c r="C25" s="53" t="s">
        <v>345</v>
      </c>
      <c r="D25" s="52">
        <v>3025.02</v>
      </c>
      <c r="E25" s="52">
        <v>0</v>
      </c>
      <c r="F25" s="52">
        <v>200</v>
      </c>
      <c r="G25" s="52">
        <v>567.79999999999995</v>
      </c>
      <c r="H25" s="52">
        <v>0</v>
      </c>
      <c r="I25" s="52">
        <v>63.72</v>
      </c>
      <c r="J25" s="52">
        <v>0</v>
      </c>
      <c r="K25" s="52">
        <v>0</v>
      </c>
      <c r="L25" s="52">
        <v>0</v>
      </c>
      <c r="M25" s="52">
        <v>70.05</v>
      </c>
      <c r="N25" s="52">
        <f t="shared" si="1"/>
        <v>3659.0499999999997</v>
      </c>
      <c r="O25" s="22"/>
      <c r="P25" s="22"/>
      <c r="Q25" s="22"/>
    </row>
    <row r="26" spans="2:17" ht="24.75" customHeight="1" x14ac:dyDescent="0.25">
      <c r="B26" s="16"/>
      <c r="D26" s="29">
        <f>SUM(D22:D25)</f>
        <v>9441.3000000000011</v>
      </c>
      <c r="E26" s="29">
        <f t="shared" ref="E26:N26" si="4">SUM(E22:E25)</f>
        <v>6.98</v>
      </c>
      <c r="F26" s="29">
        <f t="shared" si="4"/>
        <v>600</v>
      </c>
      <c r="G26" s="29">
        <f t="shared" si="4"/>
        <v>2119.5946666666669</v>
      </c>
      <c r="H26" s="29">
        <f t="shared" si="4"/>
        <v>0</v>
      </c>
      <c r="I26" s="29">
        <f t="shared" si="4"/>
        <v>372.35</v>
      </c>
      <c r="J26" s="29">
        <f t="shared" si="4"/>
        <v>0</v>
      </c>
      <c r="K26" s="29">
        <f t="shared" si="4"/>
        <v>0</v>
      </c>
      <c r="L26" s="29">
        <f t="shared" si="4"/>
        <v>36.619999999999997</v>
      </c>
      <c r="M26" s="29">
        <f t="shared" si="4"/>
        <v>221.55</v>
      </c>
      <c r="N26" s="29">
        <f t="shared" si="4"/>
        <v>11537.354666666666</v>
      </c>
    </row>
    <row r="27" spans="2:17" x14ac:dyDescent="0.25">
      <c r="B27" s="20" t="s">
        <v>128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7" ht="24.95" customHeight="1" x14ac:dyDescent="0.25">
      <c r="B28" s="16" t="s">
        <v>129</v>
      </c>
      <c r="C28" s="53" t="s">
        <v>130</v>
      </c>
      <c r="D28" s="5">
        <v>3095.68</v>
      </c>
      <c r="E28" s="5">
        <v>0</v>
      </c>
      <c r="F28" s="5">
        <v>200</v>
      </c>
      <c r="G28" s="28">
        <f>(D28/15)*9/2</f>
        <v>928.70399999999995</v>
      </c>
      <c r="H28" s="5">
        <v>0</v>
      </c>
      <c r="I28" s="5">
        <v>71.099999999999994</v>
      </c>
      <c r="J28" s="5">
        <v>0</v>
      </c>
      <c r="K28" s="5">
        <v>0</v>
      </c>
      <c r="L28" s="5">
        <v>28.9</v>
      </c>
      <c r="M28" s="5">
        <v>71.849999999999994</v>
      </c>
      <c r="N28" s="5">
        <f t="shared" si="1"/>
        <v>4052.5340000000001</v>
      </c>
      <c r="O28" s="7"/>
      <c r="P28" s="7"/>
      <c r="Q28" s="7"/>
    </row>
    <row r="29" spans="2:17" ht="24.95" customHeight="1" x14ac:dyDescent="0.25">
      <c r="B29" s="16" t="s">
        <v>131</v>
      </c>
      <c r="C29" s="53" t="s">
        <v>411</v>
      </c>
      <c r="D29" s="5">
        <v>3641.01</v>
      </c>
      <c r="E29" s="5">
        <v>0</v>
      </c>
      <c r="F29" s="5">
        <v>200</v>
      </c>
      <c r="G29" s="28">
        <f>(D29/15)*10/2</f>
        <v>1213.67</v>
      </c>
      <c r="H29" s="5">
        <v>0</v>
      </c>
      <c r="I29" s="5">
        <v>148.71</v>
      </c>
      <c r="J29" s="5">
        <v>0</v>
      </c>
      <c r="K29" s="5">
        <v>0</v>
      </c>
      <c r="L29" s="5">
        <v>33.99</v>
      </c>
      <c r="M29" s="5">
        <v>85.95</v>
      </c>
      <c r="N29" s="5">
        <f t="shared" si="1"/>
        <v>4786.0300000000007</v>
      </c>
      <c r="O29" s="7"/>
      <c r="P29" s="7"/>
      <c r="Q29" s="7"/>
    </row>
    <row r="30" spans="2:17" ht="24.95" customHeight="1" x14ac:dyDescent="0.25">
      <c r="B30" s="16" t="s">
        <v>133</v>
      </c>
      <c r="C30" s="53" t="s">
        <v>132</v>
      </c>
      <c r="D30" s="5">
        <v>3146.82</v>
      </c>
      <c r="E30" s="5">
        <v>0</v>
      </c>
      <c r="F30" s="5">
        <v>200</v>
      </c>
      <c r="G30" s="28">
        <f>(D30/15)*8/2</f>
        <v>839.15200000000004</v>
      </c>
      <c r="H30" s="5">
        <v>0</v>
      </c>
      <c r="I30" s="5">
        <v>76.459999999999994</v>
      </c>
      <c r="J30" s="5">
        <v>0</v>
      </c>
      <c r="K30" s="5">
        <v>0</v>
      </c>
      <c r="L30" s="5">
        <v>29.38</v>
      </c>
      <c r="M30" s="5">
        <v>72.900000000000006</v>
      </c>
      <c r="N30" s="5">
        <f t="shared" si="1"/>
        <v>4007.2319999999995</v>
      </c>
      <c r="O30" s="7"/>
      <c r="P30" s="7"/>
      <c r="Q30" s="7"/>
    </row>
    <row r="31" spans="2:17" ht="24.95" customHeight="1" x14ac:dyDescent="0.25">
      <c r="B31" s="16" t="s">
        <v>134</v>
      </c>
      <c r="C31" s="53" t="s">
        <v>411</v>
      </c>
      <c r="D31" s="5">
        <v>3544</v>
      </c>
      <c r="E31" s="5">
        <v>0</v>
      </c>
      <c r="F31" s="5">
        <v>200</v>
      </c>
      <c r="G31" s="28">
        <f>(D31/15)*10/2</f>
        <v>1181.3333333333335</v>
      </c>
      <c r="H31" s="5">
        <v>0</v>
      </c>
      <c r="I31" s="5">
        <v>138.56</v>
      </c>
      <c r="J31" s="5">
        <v>0</v>
      </c>
      <c r="K31" s="5">
        <v>0</v>
      </c>
      <c r="L31" s="5">
        <v>29.38</v>
      </c>
      <c r="M31" s="5">
        <v>72.900000000000006</v>
      </c>
      <c r="N31" s="5">
        <f t="shared" si="1"/>
        <v>4684.4933333333338</v>
      </c>
      <c r="O31" s="7"/>
      <c r="P31" s="7"/>
      <c r="Q31" s="7"/>
    </row>
    <row r="32" spans="2:17" ht="24.95" customHeight="1" x14ac:dyDescent="0.25">
      <c r="B32" s="16" t="s">
        <v>136</v>
      </c>
      <c r="C32" s="53" t="s">
        <v>139</v>
      </c>
      <c r="D32" s="5">
        <v>2540.9299999999998</v>
      </c>
      <c r="E32" s="5">
        <v>2.0499999999999998</v>
      </c>
      <c r="F32" s="5">
        <v>200</v>
      </c>
      <c r="G32" s="28">
        <f>(D32/15)*10/2</f>
        <v>846.97666666666669</v>
      </c>
      <c r="H32" s="5">
        <v>0</v>
      </c>
      <c r="I32" s="5">
        <v>0</v>
      </c>
      <c r="J32" s="5">
        <v>250</v>
      </c>
      <c r="K32" s="5">
        <v>0</v>
      </c>
      <c r="L32" s="5">
        <v>23.72</v>
      </c>
      <c r="M32" s="5">
        <v>58.8</v>
      </c>
      <c r="N32" s="5">
        <f t="shared" si="1"/>
        <v>3257.436666666667</v>
      </c>
      <c r="O32" s="21"/>
      <c r="P32" s="21"/>
      <c r="Q32" s="21"/>
    </row>
    <row r="33" spans="2:17" ht="24.95" customHeight="1" x14ac:dyDescent="0.25">
      <c r="B33" s="16" t="s">
        <v>138</v>
      </c>
      <c r="C33" s="53" t="s">
        <v>137</v>
      </c>
      <c r="D33" s="5">
        <v>3097.5</v>
      </c>
      <c r="E33" s="5"/>
      <c r="F33" s="5">
        <v>200</v>
      </c>
      <c r="G33" s="28">
        <f>(D33/15)*12/2</f>
        <v>1239</v>
      </c>
      <c r="H33" s="5">
        <v>0</v>
      </c>
      <c r="I33" s="5">
        <v>1.78</v>
      </c>
      <c r="J33" s="5">
        <v>0</v>
      </c>
      <c r="K33" s="5">
        <v>0</v>
      </c>
      <c r="L33" s="5">
        <v>28.92</v>
      </c>
      <c r="M33" s="5">
        <v>71.849999999999994</v>
      </c>
      <c r="N33" s="5">
        <f t="shared" si="1"/>
        <v>4433.95</v>
      </c>
      <c r="O33" s="7"/>
      <c r="P33" s="7"/>
      <c r="Q33" s="7"/>
    </row>
    <row r="34" spans="2:17" ht="24.95" customHeight="1" x14ac:dyDescent="0.25">
      <c r="B34" s="16" t="s">
        <v>140</v>
      </c>
      <c r="C34" s="53" t="s">
        <v>139</v>
      </c>
      <c r="D34" s="5">
        <v>2540.9299999999998</v>
      </c>
      <c r="E34" s="5">
        <v>2.0499999999999998</v>
      </c>
      <c r="F34" s="5">
        <v>200</v>
      </c>
      <c r="G34" s="28">
        <f>(D34/15)*6/2</f>
        <v>508.18599999999998</v>
      </c>
      <c r="H34" s="5">
        <v>0</v>
      </c>
      <c r="I34" s="5">
        <v>0</v>
      </c>
      <c r="J34" s="5">
        <v>0</v>
      </c>
      <c r="K34" s="5">
        <v>0</v>
      </c>
      <c r="L34" s="5">
        <v>23.72</v>
      </c>
      <c r="M34" s="5">
        <v>58.8</v>
      </c>
      <c r="N34" s="5">
        <f t="shared" si="1"/>
        <v>3168.6460000000002</v>
      </c>
      <c r="O34" s="21"/>
      <c r="P34" s="21"/>
      <c r="Q34" s="21"/>
    </row>
    <row r="35" spans="2:17" ht="24.95" customHeight="1" x14ac:dyDescent="0.25">
      <c r="B35" s="16" t="s">
        <v>141</v>
      </c>
      <c r="C35" s="53" t="s">
        <v>142</v>
      </c>
      <c r="D35" s="5">
        <v>3070.36</v>
      </c>
      <c r="E35" s="5">
        <v>0</v>
      </c>
      <c r="F35" s="5">
        <v>200</v>
      </c>
      <c r="G35" s="28">
        <f>(D35/15)*10/2</f>
        <v>1023.4533333333334</v>
      </c>
      <c r="H35" s="5">
        <v>500</v>
      </c>
      <c r="I35" s="5">
        <v>68.459999999999994</v>
      </c>
      <c r="J35" s="5">
        <v>0</v>
      </c>
      <c r="K35" s="5">
        <v>0</v>
      </c>
      <c r="L35" s="5">
        <v>28.66</v>
      </c>
      <c r="M35" s="5">
        <v>71.25</v>
      </c>
      <c r="N35" s="5">
        <f t="shared" si="1"/>
        <v>4625.4433333333336</v>
      </c>
      <c r="O35" s="21"/>
      <c r="P35" s="21"/>
      <c r="Q35" s="21"/>
    </row>
    <row r="36" spans="2:17" ht="24.95" customHeight="1" x14ac:dyDescent="0.25">
      <c r="B36" s="16" t="s">
        <v>143</v>
      </c>
      <c r="C36" s="53" t="s">
        <v>411</v>
      </c>
      <c r="D36" s="52">
        <v>2912</v>
      </c>
      <c r="E36" s="52">
        <v>0</v>
      </c>
      <c r="F36" s="52">
        <v>200</v>
      </c>
      <c r="G36" s="52">
        <f>(D36/15)*6/2</f>
        <v>582.4</v>
      </c>
      <c r="H36" s="52">
        <v>0</v>
      </c>
      <c r="I36" s="52">
        <v>51.89</v>
      </c>
      <c r="J36" s="52">
        <v>0</v>
      </c>
      <c r="K36" s="52">
        <v>0</v>
      </c>
      <c r="L36" s="52">
        <v>21.08</v>
      </c>
      <c r="M36" s="52">
        <v>52.35</v>
      </c>
      <c r="N36" s="52">
        <f t="shared" si="1"/>
        <v>3569.0800000000004</v>
      </c>
      <c r="O36" s="21"/>
      <c r="P36" s="21"/>
      <c r="Q36" s="21"/>
    </row>
    <row r="37" spans="2:17" ht="24.75" customHeight="1" x14ac:dyDescent="0.25">
      <c r="B37" s="16"/>
      <c r="D37" s="29">
        <f>SUM(D28:D36)</f>
        <v>27589.230000000003</v>
      </c>
      <c r="E37" s="29">
        <f t="shared" ref="E37:N37" si="5">SUM(E28:E36)</f>
        <v>4.0999999999999996</v>
      </c>
      <c r="F37" s="29">
        <f t="shared" si="5"/>
        <v>1800</v>
      </c>
      <c r="G37" s="29">
        <f t="shared" si="5"/>
        <v>8362.8753333333334</v>
      </c>
      <c r="H37" s="29">
        <f t="shared" si="5"/>
        <v>500</v>
      </c>
      <c r="I37" s="29">
        <f t="shared" si="5"/>
        <v>556.95999999999992</v>
      </c>
      <c r="J37" s="29">
        <f t="shared" si="5"/>
        <v>250</v>
      </c>
      <c r="K37" s="29">
        <f t="shared" si="5"/>
        <v>0</v>
      </c>
      <c r="L37" s="29">
        <f t="shared" si="5"/>
        <v>247.75</v>
      </c>
      <c r="M37" s="29">
        <f t="shared" si="5"/>
        <v>616.65</v>
      </c>
      <c r="N37" s="29">
        <f t="shared" si="5"/>
        <v>36584.845333333338</v>
      </c>
      <c r="O37" s="25"/>
      <c r="P37" s="25"/>
      <c r="Q37" s="25"/>
    </row>
    <row r="38" spans="2:17" ht="45" x14ac:dyDescent="0.25">
      <c r="B38" s="1" t="s">
        <v>1</v>
      </c>
      <c r="C38" s="1" t="s">
        <v>2</v>
      </c>
      <c r="D38" s="1" t="s">
        <v>3</v>
      </c>
      <c r="E38" s="1" t="s">
        <v>4</v>
      </c>
      <c r="F38" s="1" t="s">
        <v>8</v>
      </c>
      <c r="G38" s="1" t="s">
        <v>108</v>
      </c>
      <c r="H38" s="1" t="s">
        <v>109</v>
      </c>
      <c r="I38" s="1" t="s">
        <v>5</v>
      </c>
      <c r="J38" s="1" t="s">
        <v>110</v>
      </c>
      <c r="K38" s="1" t="s">
        <v>11</v>
      </c>
      <c r="L38" s="1" t="s">
        <v>111</v>
      </c>
      <c r="M38" s="1" t="s">
        <v>6</v>
      </c>
      <c r="N38" s="1" t="s">
        <v>12</v>
      </c>
    </row>
    <row r="39" spans="2:17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7" x14ac:dyDescent="0.25">
      <c r="B40" s="20" t="s">
        <v>144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7" ht="24.75" customHeight="1" x14ac:dyDescent="0.25">
      <c r="B41" s="16" t="s">
        <v>174</v>
      </c>
      <c r="C41" s="53" t="s">
        <v>176</v>
      </c>
      <c r="D41" s="5">
        <v>2100.0300000000002</v>
      </c>
      <c r="E41" s="5">
        <v>73.11</v>
      </c>
      <c r="F41" s="5">
        <v>200</v>
      </c>
      <c r="G41" s="28">
        <f>(D41/15)*10/2</f>
        <v>700.01</v>
      </c>
      <c r="H41" s="5">
        <v>0</v>
      </c>
      <c r="I41" s="5">
        <v>0</v>
      </c>
      <c r="J41" s="5">
        <v>0</v>
      </c>
      <c r="K41" s="5">
        <v>0</v>
      </c>
      <c r="L41" s="5">
        <v>19.600000000000001</v>
      </c>
      <c r="M41" s="5">
        <v>48.6</v>
      </c>
      <c r="N41" s="5">
        <f t="shared" si="1"/>
        <v>3004.9500000000007</v>
      </c>
      <c r="O41" s="7"/>
      <c r="P41" s="7"/>
      <c r="Q41" s="7"/>
    </row>
    <row r="42" spans="2:17" ht="24.75" customHeight="1" x14ac:dyDescent="0.25">
      <c r="B42" s="16" t="s">
        <v>175</v>
      </c>
      <c r="C42" s="53" t="s">
        <v>176</v>
      </c>
      <c r="D42" s="5">
        <v>2100.0300000000002</v>
      </c>
      <c r="E42" s="5">
        <v>73.11</v>
      </c>
      <c r="F42" s="5">
        <v>200</v>
      </c>
      <c r="G42" s="28">
        <f>(D42/15)*12/2</f>
        <v>840.01200000000006</v>
      </c>
      <c r="H42" s="5">
        <v>0</v>
      </c>
      <c r="I42" s="5">
        <v>0</v>
      </c>
      <c r="J42" s="5">
        <v>0</v>
      </c>
      <c r="K42" s="5">
        <v>0</v>
      </c>
      <c r="L42" s="5">
        <v>19.600000000000001</v>
      </c>
      <c r="M42" s="5">
        <v>48.6</v>
      </c>
      <c r="N42" s="5">
        <f t="shared" si="1"/>
        <v>3144.9520000000007</v>
      </c>
      <c r="O42" s="21"/>
      <c r="P42" s="21"/>
      <c r="Q42" s="21"/>
    </row>
    <row r="43" spans="2:17" ht="24.75" customHeight="1" x14ac:dyDescent="0.25">
      <c r="B43" s="16" t="s">
        <v>177</v>
      </c>
      <c r="C43" s="53" t="s">
        <v>176</v>
      </c>
      <c r="D43" s="5">
        <v>2100.0300000000002</v>
      </c>
      <c r="E43" s="5">
        <v>73.11</v>
      </c>
      <c r="F43" s="5">
        <v>200</v>
      </c>
      <c r="G43" s="28">
        <f>(D43/15)*9/2</f>
        <v>630.00900000000001</v>
      </c>
      <c r="H43" s="5">
        <v>0</v>
      </c>
      <c r="I43" s="5">
        <v>0</v>
      </c>
      <c r="J43" s="5">
        <v>0</v>
      </c>
      <c r="K43" s="5">
        <v>0</v>
      </c>
      <c r="L43" s="5">
        <v>19.600000000000001</v>
      </c>
      <c r="M43" s="5">
        <v>48.6</v>
      </c>
      <c r="N43" s="5">
        <f t="shared" si="1"/>
        <v>2934.9490000000005</v>
      </c>
      <c r="O43" s="21"/>
      <c r="P43" s="21"/>
      <c r="Q43" s="21"/>
    </row>
    <row r="44" spans="2:17" ht="24.75" customHeight="1" x14ac:dyDescent="0.25">
      <c r="B44" s="16" t="s">
        <v>178</v>
      </c>
      <c r="C44" s="53" t="s">
        <v>176</v>
      </c>
      <c r="D44" s="5">
        <v>2100.0300000000002</v>
      </c>
      <c r="E44" s="5">
        <v>73.11</v>
      </c>
      <c r="F44" s="5">
        <v>200</v>
      </c>
      <c r="G44" s="28">
        <v>816.89</v>
      </c>
      <c r="H44" s="5">
        <v>0</v>
      </c>
      <c r="I44" s="5">
        <v>0</v>
      </c>
      <c r="J44" s="5">
        <v>300</v>
      </c>
      <c r="K44" s="5">
        <v>0</v>
      </c>
      <c r="L44" s="5">
        <v>0</v>
      </c>
      <c r="M44" s="5">
        <v>48.6</v>
      </c>
      <c r="N44" s="5">
        <f t="shared" si="1"/>
        <v>2841.4300000000003</v>
      </c>
      <c r="O44" s="21"/>
      <c r="P44" s="21"/>
      <c r="Q44" s="21"/>
    </row>
    <row r="45" spans="2:17" ht="24.75" customHeight="1" x14ac:dyDescent="0.25">
      <c r="B45" s="16" t="s">
        <v>179</v>
      </c>
      <c r="C45" s="53" t="s">
        <v>176</v>
      </c>
      <c r="D45" s="5">
        <v>2100.0300000000002</v>
      </c>
      <c r="E45" s="5">
        <v>73.11</v>
      </c>
      <c r="F45" s="5">
        <v>200</v>
      </c>
      <c r="G45" s="28">
        <f>(D45/15)*5/2</f>
        <v>350.005</v>
      </c>
      <c r="H45" s="5">
        <v>0</v>
      </c>
      <c r="I45" s="5">
        <v>0</v>
      </c>
      <c r="J45" s="5">
        <v>0</v>
      </c>
      <c r="K45" s="5">
        <v>0</v>
      </c>
      <c r="L45" s="5">
        <v>19.600000000000001</v>
      </c>
      <c r="M45" s="5">
        <v>48.6</v>
      </c>
      <c r="N45" s="5">
        <f t="shared" si="1"/>
        <v>2654.9450000000006</v>
      </c>
      <c r="O45" s="21"/>
      <c r="P45" s="21"/>
      <c r="Q45" s="21"/>
    </row>
    <row r="46" spans="2:17" ht="24.75" customHeight="1" x14ac:dyDescent="0.25">
      <c r="B46" s="16" t="s">
        <v>180</v>
      </c>
      <c r="C46" s="53" t="s">
        <v>176</v>
      </c>
      <c r="D46" s="5">
        <v>2100.0300000000002</v>
      </c>
      <c r="E46" s="5">
        <v>73.11</v>
      </c>
      <c r="F46" s="5">
        <v>200</v>
      </c>
      <c r="G46" s="28">
        <f>(D46/15)*9/2</f>
        <v>630.00900000000001</v>
      </c>
      <c r="H46" s="5">
        <v>0</v>
      </c>
      <c r="I46" s="5">
        <v>0</v>
      </c>
      <c r="J46" s="5">
        <v>300</v>
      </c>
      <c r="K46" s="5">
        <v>0</v>
      </c>
      <c r="L46" s="5">
        <v>19.600000000000001</v>
      </c>
      <c r="M46" s="5">
        <v>48.6</v>
      </c>
      <c r="N46" s="5">
        <f t="shared" si="1"/>
        <v>2634.9490000000005</v>
      </c>
      <c r="O46" s="21"/>
      <c r="P46" s="21"/>
      <c r="Q46" s="21"/>
    </row>
    <row r="47" spans="2:17" ht="24.95" customHeight="1" x14ac:dyDescent="0.25">
      <c r="B47" s="16" t="s">
        <v>166</v>
      </c>
      <c r="C47" s="53" t="s">
        <v>346</v>
      </c>
      <c r="D47" s="5">
        <v>0</v>
      </c>
      <c r="E47" s="5">
        <v>0</v>
      </c>
      <c r="F47" s="5">
        <v>0</v>
      </c>
      <c r="G47" s="28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f t="shared" si="1"/>
        <v>0</v>
      </c>
      <c r="O47" s="21"/>
      <c r="P47" s="21"/>
      <c r="Q47" s="21"/>
    </row>
    <row r="48" spans="2:17" ht="24.95" customHeight="1" x14ac:dyDescent="0.25">
      <c r="B48" s="16" t="s">
        <v>146</v>
      </c>
      <c r="C48" s="53" t="s">
        <v>346</v>
      </c>
      <c r="D48" s="5">
        <v>2572.54</v>
      </c>
      <c r="E48" s="5"/>
      <c r="F48" s="5">
        <v>200</v>
      </c>
      <c r="G48" s="28">
        <f>(D48/15)*13/2</f>
        <v>1114.7673333333335</v>
      </c>
      <c r="H48" s="5">
        <v>0</v>
      </c>
      <c r="I48" s="5">
        <v>1.26</v>
      </c>
      <c r="J48" s="5">
        <v>0</v>
      </c>
      <c r="K48" s="5">
        <v>0</v>
      </c>
      <c r="L48" s="5">
        <v>24.02</v>
      </c>
      <c r="M48" s="5">
        <v>59.7</v>
      </c>
      <c r="N48" s="5">
        <f t="shared" si="1"/>
        <v>3802.3273333333332</v>
      </c>
      <c r="O48" s="21"/>
      <c r="P48" s="21"/>
      <c r="Q48" s="21"/>
    </row>
    <row r="49" spans="2:17" ht="24.95" customHeight="1" x14ac:dyDescent="0.25">
      <c r="B49" s="16" t="s">
        <v>154</v>
      </c>
      <c r="C49" s="53" t="s">
        <v>346</v>
      </c>
      <c r="D49" s="5">
        <v>4456.76</v>
      </c>
      <c r="E49" s="5">
        <v>0</v>
      </c>
      <c r="F49" s="5">
        <v>200</v>
      </c>
      <c r="G49" s="28">
        <f>(D49/15)*8/2</f>
        <v>1188.4693333333335</v>
      </c>
      <c r="H49" s="5">
        <v>0</v>
      </c>
      <c r="I49" s="5">
        <v>390.82</v>
      </c>
      <c r="J49" s="5">
        <v>0</v>
      </c>
      <c r="K49" s="5">
        <v>0</v>
      </c>
      <c r="L49" s="5">
        <v>41.61</v>
      </c>
      <c r="M49" s="5">
        <v>108</v>
      </c>
      <c r="N49" s="5">
        <f t="shared" si="1"/>
        <v>5304.7993333333343</v>
      </c>
      <c r="O49" s="21"/>
      <c r="P49" s="21"/>
      <c r="Q49" s="21"/>
    </row>
    <row r="50" spans="2:17" ht="24.95" customHeight="1" x14ac:dyDescent="0.25">
      <c r="B50" s="16" t="s">
        <v>127</v>
      </c>
      <c r="C50" s="53" t="s">
        <v>347</v>
      </c>
      <c r="D50" s="5">
        <v>3120</v>
      </c>
      <c r="E50" s="5">
        <v>0</v>
      </c>
      <c r="F50" s="5">
        <v>200</v>
      </c>
      <c r="G50" s="28">
        <f>(D50/15)*5/2</f>
        <v>520</v>
      </c>
      <c r="H50" s="5">
        <v>0</v>
      </c>
      <c r="I50" s="5">
        <v>72.11</v>
      </c>
      <c r="J50" s="5">
        <v>0</v>
      </c>
      <c r="K50" s="5">
        <v>0</v>
      </c>
      <c r="L50" s="5">
        <v>30</v>
      </c>
      <c r="M50" s="5">
        <v>59.7</v>
      </c>
      <c r="N50" s="5">
        <f t="shared" si="1"/>
        <v>3678.19</v>
      </c>
      <c r="O50" s="21"/>
      <c r="P50" s="21"/>
      <c r="Q50" s="21"/>
    </row>
    <row r="51" spans="2:17" ht="24.95" customHeight="1" x14ac:dyDescent="0.25">
      <c r="B51" s="16" t="s">
        <v>148</v>
      </c>
      <c r="C51" s="53" t="s">
        <v>149</v>
      </c>
      <c r="D51" s="5">
        <v>1902.25</v>
      </c>
      <c r="E51" s="5">
        <v>85.28</v>
      </c>
      <c r="F51" s="5">
        <v>200</v>
      </c>
      <c r="G51" s="28">
        <v>244.69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43.95</v>
      </c>
      <c r="N51" s="5">
        <f t="shared" si="1"/>
        <v>2388.27</v>
      </c>
      <c r="O51" s="21"/>
      <c r="P51" s="21"/>
      <c r="Q51" s="21"/>
    </row>
    <row r="52" spans="2:17" ht="24.95" customHeight="1" x14ac:dyDescent="0.25">
      <c r="B52" s="16" t="s">
        <v>167</v>
      </c>
      <c r="C52" s="53" t="s">
        <v>169</v>
      </c>
      <c r="D52" s="5">
        <v>2326.6</v>
      </c>
      <c r="E52" s="5">
        <v>39.15</v>
      </c>
      <c r="F52" s="5">
        <v>200</v>
      </c>
      <c r="G52" s="28">
        <f>(D52/15)*7/2</f>
        <v>542.87333333333333</v>
      </c>
      <c r="H52" s="5">
        <v>0</v>
      </c>
      <c r="I52" s="5">
        <v>0</v>
      </c>
      <c r="J52" s="5">
        <v>0</v>
      </c>
      <c r="K52" s="5">
        <v>0</v>
      </c>
      <c r="L52" s="5">
        <v>21.72</v>
      </c>
      <c r="M52" s="5">
        <v>54</v>
      </c>
      <c r="N52" s="5">
        <f t="shared" si="1"/>
        <v>3032.9033333333336</v>
      </c>
      <c r="O52" s="21"/>
      <c r="P52" s="21"/>
      <c r="Q52" s="21"/>
    </row>
    <row r="53" spans="2:17" ht="24.95" customHeight="1" x14ac:dyDescent="0.25">
      <c r="B53" s="16" t="s">
        <v>168</v>
      </c>
      <c r="C53" s="53" t="s">
        <v>169</v>
      </c>
      <c r="D53" s="5">
        <v>2130.3200000000002</v>
      </c>
      <c r="E53" s="5">
        <v>71.25</v>
      </c>
      <c r="F53" s="5">
        <v>200</v>
      </c>
      <c r="G53" s="28">
        <f>(D53/15)*9/2</f>
        <v>639.096</v>
      </c>
      <c r="H53" s="5">
        <v>500</v>
      </c>
      <c r="I53" s="5">
        <v>0</v>
      </c>
      <c r="J53" s="5">
        <v>0</v>
      </c>
      <c r="K53" s="5">
        <v>0</v>
      </c>
      <c r="L53" s="5">
        <v>19.89</v>
      </c>
      <c r="M53" s="5">
        <v>49.5</v>
      </c>
      <c r="N53" s="5">
        <f t="shared" si="1"/>
        <v>3471.2760000000003</v>
      </c>
      <c r="O53" s="21"/>
      <c r="P53" s="21"/>
      <c r="Q53" s="21"/>
    </row>
    <row r="54" spans="2:17" ht="24.95" customHeight="1" x14ac:dyDescent="0.25">
      <c r="B54" s="16" t="s">
        <v>170</v>
      </c>
      <c r="C54" s="53" t="s">
        <v>169</v>
      </c>
      <c r="D54" s="5">
        <v>1878.44</v>
      </c>
      <c r="E54" s="5">
        <v>86.75</v>
      </c>
      <c r="F54" s="5">
        <v>200</v>
      </c>
      <c r="G54" s="28">
        <v>398.77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43.5</v>
      </c>
      <c r="N54" s="5">
        <f t="shared" si="1"/>
        <v>2520.46</v>
      </c>
      <c r="O54" s="21"/>
      <c r="P54" s="21"/>
      <c r="Q54" s="21"/>
    </row>
    <row r="55" spans="2:17" ht="24.95" customHeight="1" x14ac:dyDescent="0.25">
      <c r="B55" s="16" t="s">
        <v>171</v>
      </c>
      <c r="C55" s="53" t="s">
        <v>169</v>
      </c>
      <c r="D55" s="5">
        <v>1878.44</v>
      </c>
      <c r="E55" s="5">
        <v>86.75</v>
      </c>
      <c r="F55" s="5">
        <v>200</v>
      </c>
      <c r="G55" s="28">
        <v>421.43</v>
      </c>
      <c r="H55" s="5">
        <v>0</v>
      </c>
      <c r="I55" s="5">
        <v>0</v>
      </c>
      <c r="J55" s="5">
        <v>0</v>
      </c>
      <c r="K55" s="5">
        <v>0</v>
      </c>
      <c r="L55" s="5">
        <v>17.54</v>
      </c>
      <c r="M55" s="5">
        <v>43.5</v>
      </c>
      <c r="N55" s="5">
        <f t="shared" si="1"/>
        <v>2525.58</v>
      </c>
      <c r="O55" s="21"/>
      <c r="P55" s="21"/>
      <c r="Q55" s="21"/>
    </row>
    <row r="56" spans="2:17" ht="24.95" customHeight="1" x14ac:dyDescent="0.25">
      <c r="B56" s="16" t="s">
        <v>173</v>
      </c>
      <c r="C56" s="53" t="s">
        <v>169</v>
      </c>
      <c r="D56" s="5">
        <v>1902.25</v>
      </c>
      <c r="E56" s="5">
        <v>85.28</v>
      </c>
      <c r="F56" s="5">
        <v>200</v>
      </c>
      <c r="G56" s="28">
        <f t="shared" ref="G56:G57" si="6">(D56/15)*10/2</f>
        <v>634.08333333333326</v>
      </c>
      <c r="H56" s="5">
        <v>0</v>
      </c>
      <c r="I56" s="5"/>
      <c r="J56" s="5">
        <v>0</v>
      </c>
      <c r="K56" s="5">
        <v>0</v>
      </c>
      <c r="L56" s="5">
        <v>17.760000000000002</v>
      </c>
      <c r="M56" s="5">
        <v>43.95</v>
      </c>
      <c r="N56" s="5">
        <f t="shared" si="1"/>
        <v>2759.9033333333327</v>
      </c>
      <c r="O56" s="21"/>
      <c r="P56" s="21"/>
      <c r="Q56" s="21"/>
    </row>
    <row r="57" spans="2:17" ht="24.95" customHeight="1" x14ac:dyDescent="0.25">
      <c r="B57" s="16" t="s">
        <v>348</v>
      </c>
      <c r="C57" s="53" t="s">
        <v>169</v>
      </c>
      <c r="D57" s="52">
        <v>2672.33</v>
      </c>
      <c r="E57" s="52">
        <v>0</v>
      </c>
      <c r="F57" s="52">
        <v>200</v>
      </c>
      <c r="G57" s="52">
        <f t="shared" si="6"/>
        <v>890.77666666666664</v>
      </c>
      <c r="H57" s="52">
        <v>0</v>
      </c>
      <c r="I57" s="52">
        <v>11.7</v>
      </c>
      <c r="J57" s="52">
        <v>0</v>
      </c>
      <c r="K57" s="52">
        <v>0</v>
      </c>
      <c r="L57" s="52">
        <v>24.95</v>
      </c>
      <c r="M57" s="52">
        <v>61.95</v>
      </c>
      <c r="N57" s="52">
        <f t="shared" si="1"/>
        <v>3664.5066666666671</v>
      </c>
      <c r="O57" s="21"/>
      <c r="P57" s="21"/>
      <c r="Q57" s="21"/>
    </row>
    <row r="58" spans="2:17" ht="24.75" customHeight="1" x14ac:dyDescent="0.25">
      <c r="B58" s="16"/>
      <c r="D58" s="29">
        <f t="shared" ref="D58:N58" si="7">SUM(D41:D57)</f>
        <v>37440.11</v>
      </c>
      <c r="E58" s="29">
        <f t="shared" si="7"/>
        <v>893.12</v>
      </c>
      <c r="F58" s="29">
        <f t="shared" si="7"/>
        <v>3200</v>
      </c>
      <c r="G58" s="29">
        <f t="shared" si="7"/>
        <v>10561.891000000001</v>
      </c>
      <c r="H58" s="29">
        <f t="shared" si="7"/>
        <v>500</v>
      </c>
      <c r="I58" s="29">
        <f t="shared" si="7"/>
        <v>475.89</v>
      </c>
      <c r="J58" s="29">
        <f t="shared" si="7"/>
        <v>600</v>
      </c>
      <c r="K58" s="29">
        <f t="shared" si="7"/>
        <v>0</v>
      </c>
      <c r="L58" s="29">
        <f t="shared" si="7"/>
        <v>295.49</v>
      </c>
      <c r="M58" s="29">
        <f t="shared" si="7"/>
        <v>859.35000000000014</v>
      </c>
      <c r="N58" s="29">
        <f t="shared" si="7"/>
        <v>50364.391000000011</v>
      </c>
    </row>
    <row r="59" spans="2:17" x14ac:dyDescent="0.25">
      <c r="B59" s="20" t="s">
        <v>155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2:17" ht="24.75" customHeight="1" x14ac:dyDescent="0.25">
      <c r="B60" s="16" t="s">
        <v>156</v>
      </c>
      <c r="C60" s="53" t="s">
        <v>157</v>
      </c>
      <c r="D60" s="5">
        <v>3095.68</v>
      </c>
      <c r="E60" s="5">
        <v>0</v>
      </c>
      <c r="F60" s="5">
        <v>200</v>
      </c>
      <c r="G60" s="28">
        <f>(D60/15)*9/2</f>
        <v>928.70399999999995</v>
      </c>
      <c r="H60" s="5">
        <v>0</v>
      </c>
      <c r="I60" s="5">
        <v>71.11</v>
      </c>
      <c r="J60" s="5">
        <v>300</v>
      </c>
      <c r="K60" s="5">
        <v>0</v>
      </c>
      <c r="L60" s="5">
        <v>28.9</v>
      </c>
      <c r="M60" s="5">
        <v>71.849999999999994</v>
      </c>
      <c r="N60" s="5">
        <f t="shared" si="1"/>
        <v>3752.5240000000003</v>
      </c>
      <c r="O60" s="7"/>
      <c r="P60" s="7"/>
      <c r="Q60" s="7"/>
    </row>
    <row r="61" spans="2:17" ht="24.75" customHeight="1" x14ac:dyDescent="0.25">
      <c r="B61" s="16" t="s">
        <v>150</v>
      </c>
      <c r="C61" s="53" t="s">
        <v>151</v>
      </c>
      <c r="D61" s="52">
        <v>1783.6</v>
      </c>
      <c r="E61" s="52">
        <v>104.67</v>
      </c>
      <c r="F61" s="52">
        <v>200</v>
      </c>
      <c r="G61" s="52">
        <f>(D61/15)*9/2</f>
        <v>535.08000000000004</v>
      </c>
      <c r="H61" s="52">
        <v>0</v>
      </c>
      <c r="I61" s="52">
        <v>0</v>
      </c>
      <c r="J61" s="52">
        <v>0</v>
      </c>
      <c r="K61" s="52">
        <v>0</v>
      </c>
      <c r="L61" s="52">
        <v>16.649999999999999</v>
      </c>
      <c r="M61" s="52">
        <v>41.55</v>
      </c>
      <c r="N61" s="52">
        <f t="shared" si="1"/>
        <v>2565.1499999999996</v>
      </c>
      <c r="O61" s="7"/>
      <c r="P61" s="7"/>
      <c r="Q61" s="7"/>
    </row>
    <row r="62" spans="2:17" ht="24.75" customHeight="1" x14ac:dyDescent="0.25">
      <c r="B62" s="16"/>
      <c r="D62" s="29">
        <f>SUM(D60:D61)</f>
        <v>4879.28</v>
      </c>
      <c r="E62" s="29">
        <f t="shared" ref="E62:N62" si="8">SUM(E60:E61)</f>
        <v>104.67</v>
      </c>
      <c r="F62" s="29">
        <f t="shared" si="8"/>
        <v>400</v>
      </c>
      <c r="G62" s="29">
        <f t="shared" si="8"/>
        <v>1463.7840000000001</v>
      </c>
      <c r="H62" s="29">
        <f t="shared" si="8"/>
        <v>0</v>
      </c>
      <c r="I62" s="29">
        <f t="shared" si="8"/>
        <v>71.11</v>
      </c>
      <c r="J62" s="29">
        <f t="shared" si="8"/>
        <v>300</v>
      </c>
      <c r="K62" s="29">
        <f t="shared" si="8"/>
        <v>0</v>
      </c>
      <c r="L62" s="29">
        <f t="shared" si="8"/>
        <v>45.55</v>
      </c>
      <c r="M62" s="29">
        <f t="shared" si="8"/>
        <v>113.39999999999999</v>
      </c>
      <c r="N62" s="29">
        <f t="shared" si="8"/>
        <v>6317.674</v>
      </c>
    </row>
    <row r="63" spans="2:17" x14ac:dyDescent="0.25">
      <c r="B63" s="20" t="s">
        <v>158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2:17" x14ac:dyDescent="0.25">
      <c r="B64" s="16" t="s">
        <v>172</v>
      </c>
      <c r="C64" s="53" t="s">
        <v>176</v>
      </c>
      <c r="D64" s="52">
        <v>1909.88</v>
      </c>
      <c r="E64" s="52">
        <v>84.82</v>
      </c>
      <c r="F64" s="52">
        <v>200</v>
      </c>
      <c r="G64" s="52">
        <v>622.17999999999995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44.4</v>
      </c>
      <c r="N64" s="52">
        <f t="shared" si="1"/>
        <v>2772.4799999999996</v>
      </c>
      <c r="O64" s="7"/>
      <c r="P64" s="7"/>
      <c r="Q64" s="7"/>
    </row>
    <row r="65" spans="2:17" ht="24.75" customHeight="1" x14ac:dyDescent="0.25">
      <c r="B65" s="16"/>
      <c r="D65" s="29">
        <f>SUM(D64)</f>
        <v>1909.88</v>
      </c>
      <c r="E65" s="29">
        <f t="shared" ref="E65:N65" si="9">SUM(E64)</f>
        <v>84.82</v>
      </c>
      <c r="F65" s="29">
        <f t="shared" si="9"/>
        <v>200</v>
      </c>
      <c r="G65" s="29">
        <f t="shared" si="9"/>
        <v>622.17999999999995</v>
      </c>
      <c r="H65" s="29">
        <f t="shared" si="9"/>
        <v>0</v>
      </c>
      <c r="I65" s="29">
        <f t="shared" si="9"/>
        <v>0</v>
      </c>
      <c r="J65" s="29">
        <f t="shared" si="9"/>
        <v>0</v>
      </c>
      <c r="K65" s="29">
        <f t="shared" si="9"/>
        <v>0</v>
      </c>
      <c r="L65" s="29">
        <f t="shared" si="9"/>
        <v>0</v>
      </c>
      <c r="M65" s="29">
        <f t="shared" si="9"/>
        <v>44.4</v>
      </c>
      <c r="N65" s="29">
        <f t="shared" si="9"/>
        <v>2772.4799999999996</v>
      </c>
    </row>
    <row r="66" spans="2:17" x14ac:dyDescent="0.25">
      <c r="B66" s="20" t="s">
        <v>160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2:17" ht="24.95" customHeight="1" x14ac:dyDescent="0.25">
      <c r="B67" s="16" t="s">
        <v>161</v>
      </c>
      <c r="C67" s="53" t="s">
        <v>162</v>
      </c>
      <c r="D67" s="5">
        <v>2528.1799999999998</v>
      </c>
      <c r="E67" s="5">
        <v>3.38</v>
      </c>
      <c r="F67" s="5">
        <v>200</v>
      </c>
      <c r="G67" s="28">
        <f>(D67/15)*10/2</f>
        <v>842.72666666666669</v>
      </c>
      <c r="H67" s="5">
        <v>0</v>
      </c>
      <c r="I67" s="5">
        <v>0</v>
      </c>
      <c r="J67" s="5">
        <v>0</v>
      </c>
      <c r="K67" s="5">
        <v>0</v>
      </c>
      <c r="L67" s="5">
        <v>23.6</v>
      </c>
      <c r="M67" s="5">
        <v>58.65</v>
      </c>
      <c r="N67" s="5">
        <f t="shared" si="1"/>
        <v>3492.0366666666669</v>
      </c>
      <c r="O67" s="7"/>
      <c r="P67" s="7"/>
      <c r="Q67" s="7"/>
    </row>
    <row r="68" spans="2:17" ht="24.95" customHeight="1" x14ac:dyDescent="0.25">
      <c r="B68" s="16" t="s">
        <v>163</v>
      </c>
      <c r="C68" s="53" t="s">
        <v>162</v>
      </c>
      <c r="D68" s="52">
        <v>2562.61</v>
      </c>
      <c r="E68" s="52">
        <v>0</v>
      </c>
      <c r="F68" s="52">
        <v>200</v>
      </c>
      <c r="G68" s="52">
        <f>(D68/15)*7/2</f>
        <v>597.94233333333329</v>
      </c>
      <c r="H68" s="52">
        <v>0</v>
      </c>
      <c r="I68" s="52">
        <v>0.22</v>
      </c>
      <c r="J68" s="52">
        <v>0</v>
      </c>
      <c r="K68" s="52">
        <v>0</v>
      </c>
      <c r="L68" s="52">
        <v>23.92</v>
      </c>
      <c r="M68" s="52">
        <v>59.55</v>
      </c>
      <c r="N68" s="52">
        <f t="shared" si="1"/>
        <v>3276.8623333333335</v>
      </c>
      <c r="O68" s="7"/>
      <c r="P68" s="7"/>
      <c r="Q68" s="7"/>
    </row>
    <row r="69" spans="2:17" ht="24.75" customHeight="1" x14ac:dyDescent="0.25">
      <c r="B69" s="16"/>
      <c r="D69" s="29">
        <f>SUM(D67:D68)</f>
        <v>5090.79</v>
      </c>
      <c r="E69" s="29">
        <f t="shared" ref="E69:N69" si="10">SUM(E67:E68)</f>
        <v>3.38</v>
      </c>
      <c r="F69" s="29">
        <f t="shared" si="10"/>
        <v>400</v>
      </c>
      <c r="G69" s="29">
        <f t="shared" si="10"/>
        <v>1440.6689999999999</v>
      </c>
      <c r="H69" s="29">
        <f t="shared" si="10"/>
        <v>0</v>
      </c>
      <c r="I69" s="29">
        <f t="shared" si="10"/>
        <v>0.22</v>
      </c>
      <c r="J69" s="29">
        <f t="shared" si="10"/>
        <v>0</v>
      </c>
      <c r="K69" s="29">
        <f t="shared" si="10"/>
        <v>0</v>
      </c>
      <c r="L69" s="29">
        <f t="shared" si="10"/>
        <v>47.52</v>
      </c>
      <c r="M69" s="29">
        <f t="shared" si="10"/>
        <v>118.19999999999999</v>
      </c>
      <c r="N69" s="29">
        <f t="shared" si="10"/>
        <v>6768.8990000000003</v>
      </c>
      <c r="O69" s="24"/>
      <c r="P69" s="24"/>
      <c r="Q69" s="24"/>
    </row>
    <row r="70" spans="2:17" ht="45" customHeight="1" x14ac:dyDescent="0.25">
      <c r="B70" s="1" t="s">
        <v>1</v>
      </c>
      <c r="C70" s="1" t="s">
        <v>2</v>
      </c>
      <c r="D70" s="1" t="s">
        <v>3</v>
      </c>
      <c r="E70" s="1" t="s">
        <v>4</v>
      </c>
      <c r="F70" s="1" t="s">
        <v>8</v>
      </c>
      <c r="G70" s="1" t="s">
        <v>108</v>
      </c>
      <c r="H70" s="1" t="s">
        <v>109</v>
      </c>
      <c r="I70" s="1" t="s">
        <v>5</v>
      </c>
      <c r="J70" s="1" t="s">
        <v>110</v>
      </c>
      <c r="K70" s="1" t="s">
        <v>11</v>
      </c>
      <c r="L70" s="1" t="s">
        <v>111</v>
      </c>
      <c r="M70" s="1" t="s">
        <v>6</v>
      </c>
      <c r="N70" s="1" t="s">
        <v>12</v>
      </c>
      <c r="O70" s="25"/>
      <c r="P70" s="25"/>
      <c r="Q70" s="25"/>
    </row>
    <row r="71" spans="2:17" ht="24.95" customHeight="1" x14ac:dyDescent="0.25">
      <c r="B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7"/>
      <c r="P71" s="7"/>
      <c r="Q71" s="7"/>
    </row>
    <row r="72" spans="2:17" ht="24.95" customHeight="1" x14ac:dyDescent="0.25">
      <c r="B72" s="16" t="s">
        <v>164</v>
      </c>
      <c r="C72" s="53" t="s">
        <v>162</v>
      </c>
      <c r="D72" s="5">
        <v>2528.1799999999998</v>
      </c>
      <c r="E72" s="5">
        <v>3.38</v>
      </c>
      <c r="F72" s="5">
        <v>200</v>
      </c>
      <c r="G72" s="28">
        <f>(D72/15)*9/2</f>
        <v>758.45399999999995</v>
      </c>
      <c r="H72" s="5">
        <v>0</v>
      </c>
      <c r="I72" s="5">
        <v>0</v>
      </c>
      <c r="J72" s="5">
        <v>0</v>
      </c>
      <c r="K72" s="5">
        <v>0</v>
      </c>
      <c r="L72" s="5">
        <v>23.6</v>
      </c>
      <c r="M72" s="5">
        <v>58.65</v>
      </c>
      <c r="N72" s="5">
        <f t="shared" si="1"/>
        <v>3407.7640000000001</v>
      </c>
      <c r="O72" s="21"/>
      <c r="P72" s="21"/>
      <c r="Q72" s="21"/>
    </row>
    <row r="73" spans="2:17" ht="24.95" customHeight="1" x14ac:dyDescent="0.25">
      <c r="B73" s="16" t="s">
        <v>165</v>
      </c>
      <c r="C73" s="53" t="s">
        <v>162</v>
      </c>
      <c r="D73" s="5">
        <v>2528.1799999999998</v>
      </c>
      <c r="E73" s="5">
        <v>3.38</v>
      </c>
      <c r="F73" s="5">
        <v>200</v>
      </c>
      <c r="G73" s="28">
        <f>(D73/15)*9/2</f>
        <v>758.45399999999995</v>
      </c>
      <c r="H73" s="5">
        <v>0</v>
      </c>
      <c r="I73" s="5">
        <v>0</v>
      </c>
      <c r="J73" s="5">
        <v>0</v>
      </c>
      <c r="K73" s="5">
        <v>0</v>
      </c>
      <c r="L73" s="5">
        <v>23.6</v>
      </c>
      <c r="M73" s="5">
        <v>58.65</v>
      </c>
      <c r="N73" s="5">
        <f t="shared" si="1"/>
        <v>3407.7640000000001</v>
      </c>
      <c r="O73" s="21"/>
      <c r="P73" s="21"/>
      <c r="Q73" s="21"/>
    </row>
    <row r="74" spans="2:17" ht="24.95" customHeight="1" x14ac:dyDescent="0.25">
      <c r="B74" s="16" t="s">
        <v>247</v>
      </c>
      <c r="C74" s="53" t="s">
        <v>162</v>
      </c>
      <c r="D74" s="5">
        <v>1902.2</v>
      </c>
      <c r="E74" s="5">
        <v>85.28</v>
      </c>
      <c r="F74" s="5">
        <v>200</v>
      </c>
      <c r="G74" s="28">
        <f>(D74/15)*8/2</f>
        <v>507.25333333333333</v>
      </c>
      <c r="H74" s="5"/>
      <c r="I74" s="5"/>
      <c r="J74" s="5"/>
      <c r="K74" s="5"/>
      <c r="L74" s="5">
        <v>17.760000000000002</v>
      </c>
      <c r="M74" s="5">
        <v>43.95</v>
      </c>
      <c r="N74" s="5">
        <f t="shared" si="1"/>
        <v>2633.0233333333335</v>
      </c>
      <c r="O74" s="21"/>
      <c r="P74" s="21"/>
      <c r="Q74" s="21"/>
    </row>
    <row r="75" spans="2:17" ht="24.95" customHeight="1" x14ac:dyDescent="0.25">
      <c r="B75" s="16" t="s">
        <v>125</v>
      </c>
      <c r="C75" s="53" t="s">
        <v>162</v>
      </c>
      <c r="D75" s="5">
        <v>2672.33</v>
      </c>
      <c r="E75" s="5">
        <v>0</v>
      </c>
      <c r="F75" s="5">
        <v>200</v>
      </c>
      <c r="G75" s="28">
        <f t="shared" ref="G75" si="11">(D75/15)*10/2</f>
        <v>890.77666666666664</v>
      </c>
      <c r="H75" s="5">
        <v>0</v>
      </c>
      <c r="I75" s="5">
        <v>11.7</v>
      </c>
      <c r="J75" s="5">
        <v>0</v>
      </c>
      <c r="K75" s="5">
        <v>0</v>
      </c>
      <c r="L75" s="5">
        <v>24.95</v>
      </c>
      <c r="M75" s="5">
        <v>61.95</v>
      </c>
      <c r="N75" s="5">
        <f t="shared" si="1"/>
        <v>3664.5066666666671</v>
      </c>
      <c r="O75" s="21"/>
      <c r="P75" s="21"/>
      <c r="Q75" s="21"/>
    </row>
    <row r="76" spans="2:17" ht="24.95" customHeight="1" x14ac:dyDescent="0.25">
      <c r="B76" s="16" t="s">
        <v>352</v>
      </c>
      <c r="C76" s="53" t="s">
        <v>162</v>
      </c>
      <c r="D76" s="52">
        <v>2562.61</v>
      </c>
      <c r="E76" s="52">
        <v>0</v>
      </c>
      <c r="F76" s="52">
        <v>200</v>
      </c>
      <c r="G76" s="52">
        <v>0</v>
      </c>
      <c r="H76" s="52">
        <v>0</v>
      </c>
      <c r="I76" s="52">
        <v>11.7</v>
      </c>
      <c r="J76" s="52">
        <v>0</v>
      </c>
      <c r="K76" s="52">
        <v>0</v>
      </c>
      <c r="L76" s="52">
        <v>0</v>
      </c>
      <c r="M76" s="52">
        <v>59.55</v>
      </c>
      <c r="N76" s="52">
        <f t="shared" si="1"/>
        <v>2691.36</v>
      </c>
      <c r="O76" s="21"/>
      <c r="P76" s="21"/>
      <c r="Q76" s="21"/>
    </row>
    <row r="77" spans="2:17" ht="24.75" customHeight="1" x14ac:dyDescent="0.25">
      <c r="B77" s="16"/>
      <c r="D77" s="29">
        <f>SUM(D72:D76)</f>
        <v>12193.5</v>
      </c>
      <c r="E77" s="29">
        <f t="shared" ref="E77:N77" si="12">SUM(E72:E76)</f>
        <v>92.04</v>
      </c>
      <c r="F77" s="29">
        <f t="shared" si="12"/>
        <v>1000</v>
      </c>
      <c r="G77" s="29">
        <f t="shared" si="12"/>
        <v>2914.9380000000001</v>
      </c>
      <c r="H77" s="29">
        <f t="shared" si="12"/>
        <v>0</v>
      </c>
      <c r="I77" s="29">
        <f t="shared" si="12"/>
        <v>23.4</v>
      </c>
      <c r="J77" s="29">
        <f t="shared" si="12"/>
        <v>0</v>
      </c>
      <c r="K77" s="29">
        <f t="shared" si="12"/>
        <v>0</v>
      </c>
      <c r="L77" s="29">
        <f t="shared" si="12"/>
        <v>89.910000000000011</v>
      </c>
      <c r="M77" s="29">
        <f t="shared" si="12"/>
        <v>282.75</v>
      </c>
      <c r="N77" s="29">
        <f t="shared" si="12"/>
        <v>15804.418000000001</v>
      </c>
    </row>
    <row r="78" spans="2:17" x14ac:dyDescent="0.25">
      <c r="B78" s="20" t="s">
        <v>181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2:17" ht="24.75" customHeight="1" x14ac:dyDescent="0.25">
      <c r="B79" s="16" t="s">
        <v>182</v>
      </c>
      <c r="C79" s="53" t="s">
        <v>183</v>
      </c>
      <c r="D79" s="5">
        <v>3811.31</v>
      </c>
      <c r="E79" s="5">
        <v>0</v>
      </c>
      <c r="F79" s="5">
        <v>200</v>
      </c>
      <c r="G79" s="28">
        <f>(D79/15)*12/2</f>
        <v>1524.5239999999999</v>
      </c>
      <c r="H79" s="5">
        <v>0</v>
      </c>
      <c r="I79" s="5">
        <v>184.49</v>
      </c>
      <c r="J79" s="5">
        <v>0</v>
      </c>
      <c r="K79" s="5">
        <v>0</v>
      </c>
      <c r="L79" s="5">
        <v>35.58</v>
      </c>
      <c r="M79" s="5">
        <v>90.6</v>
      </c>
      <c r="N79" s="5">
        <f>D79+E79+F79+G79+H79-I79-J79-K79-L79-M79</f>
        <v>5225.1639999999998</v>
      </c>
      <c r="O79" s="7"/>
      <c r="P79" s="7"/>
      <c r="Q79" s="7"/>
    </row>
    <row r="80" spans="2:17" ht="24.75" customHeight="1" x14ac:dyDescent="0.25">
      <c r="B80" s="16" t="s">
        <v>147</v>
      </c>
      <c r="C80" s="53" t="s">
        <v>183</v>
      </c>
      <c r="D80" s="52">
        <v>2465.13</v>
      </c>
      <c r="E80" s="52">
        <v>9.98</v>
      </c>
      <c r="F80" s="52">
        <v>200</v>
      </c>
      <c r="G80" s="52">
        <v>924.12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57</v>
      </c>
      <c r="N80" s="52">
        <f>D80+E80+F80+G80+H80-I80-J80-K80-L80-M80</f>
        <v>3542.23</v>
      </c>
      <c r="O80" s="7"/>
      <c r="P80" s="7"/>
      <c r="Q80" s="7"/>
    </row>
    <row r="81" spans="2:17" ht="24.75" customHeight="1" x14ac:dyDescent="0.25">
      <c r="B81" s="16"/>
      <c r="D81" s="29">
        <f>SUM(D79:D80)</f>
        <v>6276.4400000000005</v>
      </c>
      <c r="E81" s="29">
        <f t="shared" ref="E81:N81" si="13">SUM(E79:E80)</f>
        <v>9.98</v>
      </c>
      <c r="F81" s="29">
        <f t="shared" si="13"/>
        <v>400</v>
      </c>
      <c r="G81" s="29">
        <f t="shared" si="13"/>
        <v>2448.6439999999998</v>
      </c>
      <c r="H81" s="29">
        <f t="shared" si="13"/>
        <v>0</v>
      </c>
      <c r="I81" s="29">
        <f t="shared" si="13"/>
        <v>184.49</v>
      </c>
      <c r="J81" s="29">
        <f t="shared" si="13"/>
        <v>0</v>
      </c>
      <c r="K81" s="29">
        <f t="shared" si="13"/>
        <v>0</v>
      </c>
      <c r="L81" s="29">
        <f t="shared" si="13"/>
        <v>35.58</v>
      </c>
      <c r="M81" s="29">
        <f t="shared" si="13"/>
        <v>147.6</v>
      </c>
      <c r="N81" s="29">
        <f t="shared" si="13"/>
        <v>8767.3940000000002</v>
      </c>
      <c r="O81" s="25"/>
      <c r="P81" s="25"/>
      <c r="Q81" s="25"/>
    </row>
    <row r="82" spans="2:17" x14ac:dyDescent="0.25">
      <c r="B82" s="20" t="s">
        <v>349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2:17" ht="24.75" customHeight="1" x14ac:dyDescent="0.25">
      <c r="B83" s="16" t="s">
        <v>184</v>
      </c>
      <c r="C83" s="53" t="s">
        <v>18</v>
      </c>
      <c r="D83" s="52">
        <v>2888.01</v>
      </c>
      <c r="E83" s="52">
        <v>0</v>
      </c>
      <c r="F83" s="52">
        <v>200</v>
      </c>
      <c r="G83" s="52">
        <v>1018.2</v>
      </c>
      <c r="H83" s="52">
        <v>0</v>
      </c>
      <c r="I83" s="52">
        <v>49.39</v>
      </c>
      <c r="J83" s="52">
        <v>0</v>
      </c>
      <c r="K83" s="52">
        <v>0</v>
      </c>
      <c r="L83" s="52">
        <v>0</v>
      </c>
      <c r="M83" s="52">
        <v>66.739999999999995</v>
      </c>
      <c r="N83" s="52">
        <f>D83+E83+F83+G83+H83-I83-J83-K83-L83-M83</f>
        <v>3990.0800000000004</v>
      </c>
      <c r="O83" s="7"/>
      <c r="P83" s="7"/>
      <c r="Q83" s="7"/>
    </row>
    <row r="84" spans="2:17" ht="24.75" customHeight="1" x14ac:dyDescent="0.25">
      <c r="B84" s="16"/>
      <c r="D84" s="29">
        <f>SUM(D83)</f>
        <v>2888.01</v>
      </c>
      <c r="E84" s="29">
        <f t="shared" ref="E84:N84" si="14">SUM(E83)</f>
        <v>0</v>
      </c>
      <c r="F84" s="29">
        <f t="shared" si="14"/>
        <v>200</v>
      </c>
      <c r="G84" s="29">
        <f t="shared" si="14"/>
        <v>1018.2</v>
      </c>
      <c r="H84" s="29">
        <f t="shared" si="14"/>
        <v>0</v>
      </c>
      <c r="I84" s="29">
        <f t="shared" si="14"/>
        <v>49.39</v>
      </c>
      <c r="J84" s="29">
        <f t="shared" si="14"/>
        <v>0</v>
      </c>
      <c r="K84" s="29">
        <f t="shared" si="14"/>
        <v>0</v>
      </c>
      <c r="L84" s="29">
        <f t="shared" si="14"/>
        <v>0</v>
      </c>
      <c r="M84" s="29">
        <f t="shared" si="14"/>
        <v>66.739999999999995</v>
      </c>
      <c r="N84" s="29">
        <f t="shared" si="14"/>
        <v>3990.0800000000004</v>
      </c>
      <c r="O84" s="25"/>
      <c r="P84" s="25"/>
      <c r="Q84" s="25"/>
    </row>
    <row r="85" spans="2:17" ht="24.75" customHeight="1" x14ac:dyDescent="0.25">
      <c r="B85" s="16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2:17" ht="24.75" customHeight="1" thickBot="1" x14ac:dyDescent="0.3">
      <c r="B86" s="20" t="s">
        <v>185</v>
      </c>
      <c r="D86" s="85">
        <f t="shared" ref="D86:N86" si="15">D11+D16+D20+D26+D37+D58+D62+D65+D69+D77+D81+D84</f>
        <v>126684.83</v>
      </c>
      <c r="E86" s="85">
        <f t="shared" si="15"/>
        <v>1199.0900000000001</v>
      </c>
      <c r="F86" s="85">
        <f t="shared" si="15"/>
        <v>9400</v>
      </c>
      <c r="G86" s="85">
        <f t="shared" si="15"/>
        <v>37426.689666666673</v>
      </c>
      <c r="H86" s="85">
        <f t="shared" si="15"/>
        <v>1000</v>
      </c>
      <c r="I86" s="85">
        <f t="shared" si="15"/>
        <v>2181.02</v>
      </c>
      <c r="J86" s="85">
        <f t="shared" si="15"/>
        <v>2650</v>
      </c>
      <c r="K86" s="85">
        <f t="shared" si="15"/>
        <v>228.8</v>
      </c>
      <c r="L86" s="85">
        <f t="shared" si="15"/>
        <v>969.29</v>
      </c>
      <c r="M86" s="85">
        <f t="shared" si="15"/>
        <v>2895.44</v>
      </c>
      <c r="N86" s="85">
        <f t="shared" si="15"/>
        <v>166786.05966666667</v>
      </c>
    </row>
    <row r="87" spans="2:17" ht="15.75" thickTop="1" x14ac:dyDescent="0.25">
      <c r="B87" s="16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2:17" x14ac:dyDescent="0.25">
      <c r="B88" s="16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2:17" x14ac:dyDescent="0.25">
      <c r="B89" s="16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7" x14ac:dyDescent="0.25">
      <c r="B90" s="16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7" x14ac:dyDescent="0.25">
      <c r="B91" s="16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7" x14ac:dyDescent="0.25">
      <c r="B92" s="16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7" x14ac:dyDescent="0.25">
      <c r="B93" s="16"/>
      <c r="C93" s="7"/>
      <c r="D93" s="7"/>
      <c r="J93" s="7"/>
      <c r="K93" s="7"/>
      <c r="L93" s="7"/>
      <c r="M93" s="5"/>
      <c r="N93" s="5"/>
    </row>
    <row r="94" spans="2:17" x14ac:dyDescent="0.25">
      <c r="B94" s="16"/>
      <c r="C94" s="101" t="s">
        <v>28</v>
      </c>
      <c r="D94" s="101"/>
      <c r="J94" s="101" t="s">
        <v>29</v>
      </c>
      <c r="K94" s="101"/>
      <c r="L94" s="101"/>
      <c r="M94" s="5"/>
      <c r="N94" s="5"/>
    </row>
    <row r="95" spans="2:17" x14ac:dyDescent="0.25">
      <c r="B95" s="16"/>
      <c r="C95" s="100" t="s">
        <v>30</v>
      </c>
      <c r="D95" s="100"/>
      <c r="J95" s="100" t="s">
        <v>31</v>
      </c>
      <c r="K95" s="100"/>
      <c r="L95" s="100"/>
      <c r="M95" s="5"/>
      <c r="N95" s="5"/>
    </row>
    <row r="96" spans="2:17" x14ac:dyDescent="0.25">
      <c r="B96" s="16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2:14" x14ac:dyDescent="0.25">
      <c r="B97" s="16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2:14" x14ac:dyDescent="0.25">
      <c r="B98" s="16"/>
      <c r="E98" s="5"/>
      <c r="F98" s="5"/>
      <c r="G98" s="5"/>
      <c r="H98" s="5"/>
      <c r="I98" s="5"/>
      <c r="J98" s="5"/>
      <c r="K98" s="5"/>
      <c r="L98" s="5"/>
      <c r="M98" s="5"/>
      <c r="N98" s="5"/>
    </row>
  </sheetData>
  <mergeCells count="4">
    <mergeCell ref="C94:D94"/>
    <mergeCell ref="J94:L94"/>
    <mergeCell ref="C95:D95"/>
    <mergeCell ref="J95:L95"/>
  </mergeCells>
  <pageMargins left="0.70866141732283472" right="0.51181102362204722" top="0.55118110236220474" bottom="0.55118110236220474" header="0.31496062992125984" footer="0.31496062992125984"/>
  <pageSetup paperSize="5" scale="73" orientation="landscape" r:id="rId1"/>
  <headerFooter>
    <oddFooter>&amp;CNomina Sindicato&amp;R2da. Quincena Sept.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1"/>
  <sheetViews>
    <sheetView topLeftCell="D1" zoomScale="90" zoomScaleNormal="90" workbookViewId="0">
      <pane ySplit="7" topLeftCell="A113" activePane="bottomLeft" state="frozen"/>
      <selection pane="bottomLeft" activeCell="J113" sqref="J113"/>
    </sheetView>
  </sheetViews>
  <sheetFormatPr baseColWidth="10" defaultRowHeight="15" x14ac:dyDescent="0.25"/>
  <cols>
    <col min="1" max="1" width="11.42578125" style="53"/>
    <col min="2" max="2" width="18.5703125" style="53" bestFit="1" customWidth="1"/>
    <col min="3" max="3" width="35.140625" style="53" customWidth="1"/>
    <col min="4" max="4" width="33.28515625" style="53" bestFit="1" customWidth="1"/>
    <col min="5" max="5" width="13.28515625" style="53" bestFit="1" customWidth="1"/>
    <col min="6" max="6" width="15" style="53" customWidth="1"/>
    <col min="7" max="7" width="23.28515625" style="5" bestFit="1" customWidth="1"/>
    <col min="8" max="8" width="13.28515625" style="53" bestFit="1" customWidth="1"/>
    <col min="9" max="16384" width="11.42578125" style="53"/>
  </cols>
  <sheetData>
    <row r="2" spans="2:11" x14ac:dyDescent="0.25">
      <c r="C2" s="54" t="s">
        <v>0</v>
      </c>
    </row>
    <row r="3" spans="2:11" x14ac:dyDescent="0.25">
      <c r="C3" s="27" t="s">
        <v>434</v>
      </c>
    </row>
    <row r="5" spans="2:11" x14ac:dyDescent="0.25">
      <c r="C5" s="53" t="s">
        <v>338</v>
      </c>
    </row>
    <row r="7" spans="2:11" x14ac:dyDescent="0.25">
      <c r="B7" s="77" t="s">
        <v>13</v>
      </c>
      <c r="C7" s="16"/>
      <c r="E7" s="31" t="s">
        <v>304</v>
      </c>
      <c r="F7" s="31" t="s">
        <v>318</v>
      </c>
      <c r="G7" s="50" t="s">
        <v>418</v>
      </c>
      <c r="H7" s="31" t="s">
        <v>305</v>
      </c>
    </row>
    <row r="8" spans="2:11" x14ac:dyDescent="0.25">
      <c r="C8" s="31" t="s">
        <v>359</v>
      </c>
    </row>
    <row r="9" spans="2:11" ht="30" customHeight="1" x14ac:dyDescent="0.25">
      <c r="B9" s="53" t="s">
        <v>253</v>
      </c>
      <c r="C9" s="16" t="s">
        <v>199</v>
      </c>
      <c r="D9" s="53" t="s">
        <v>132</v>
      </c>
      <c r="E9" s="5">
        <v>3000</v>
      </c>
      <c r="F9" s="5">
        <v>0</v>
      </c>
      <c r="G9" s="60">
        <v>0</v>
      </c>
      <c r="H9" s="30">
        <f>E9-F9-G9</f>
        <v>3000</v>
      </c>
      <c r="I9" s="5" t="s">
        <v>187</v>
      </c>
      <c r="J9" s="5"/>
      <c r="K9" s="5"/>
    </row>
    <row r="10" spans="2:11" ht="30" customHeight="1" x14ac:dyDescent="0.25">
      <c r="B10" s="53" t="s">
        <v>253</v>
      </c>
      <c r="C10" s="16" t="s">
        <v>430</v>
      </c>
      <c r="D10" s="53" t="s">
        <v>379</v>
      </c>
      <c r="E10" s="5">
        <v>1500</v>
      </c>
      <c r="F10" s="5">
        <v>0</v>
      </c>
      <c r="G10" s="5">
        <v>0</v>
      </c>
      <c r="H10" s="30">
        <f t="shared" ref="H10:H67" si="0">E10-F10-G10</f>
        <v>1500</v>
      </c>
      <c r="I10" s="5" t="s">
        <v>187</v>
      </c>
      <c r="J10" s="5"/>
      <c r="K10" s="5"/>
    </row>
    <row r="11" spans="2:11" ht="30" customHeight="1" x14ac:dyDescent="0.25">
      <c r="B11" s="53" t="s">
        <v>253</v>
      </c>
      <c r="C11" s="16" t="s">
        <v>192</v>
      </c>
      <c r="D11" s="53" t="s">
        <v>229</v>
      </c>
      <c r="E11" s="5">
        <v>2000</v>
      </c>
      <c r="F11" s="5">
        <v>0</v>
      </c>
      <c r="G11" s="5">
        <v>0</v>
      </c>
      <c r="H11" s="30">
        <f t="shared" si="0"/>
        <v>2000</v>
      </c>
      <c r="I11" s="5" t="s">
        <v>187</v>
      </c>
      <c r="J11" s="5"/>
      <c r="K11" s="5"/>
    </row>
    <row r="12" spans="2:11" ht="30" customHeight="1" x14ac:dyDescent="0.25">
      <c r="B12" s="53" t="s">
        <v>306</v>
      </c>
      <c r="C12" s="16" t="s">
        <v>417</v>
      </c>
      <c r="D12" s="53" t="s">
        <v>380</v>
      </c>
      <c r="E12" s="5">
        <v>1900</v>
      </c>
      <c r="F12" s="5">
        <v>0</v>
      </c>
      <c r="G12" s="5">
        <v>0</v>
      </c>
      <c r="H12" s="30">
        <f t="shared" si="0"/>
        <v>1900</v>
      </c>
      <c r="I12" s="5" t="s">
        <v>187</v>
      </c>
      <c r="J12" s="5"/>
      <c r="K12" s="5"/>
    </row>
    <row r="13" spans="2:11" ht="30" customHeight="1" x14ac:dyDescent="0.25">
      <c r="B13" s="53" t="s">
        <v>253</v>
      </c>
      <c r="C13" s="16" t="s">
        <v>320</v>
      </c>
      <c r="D13" s="53" t="s">
        <v>380</v>
      </c>
      <c r="E13" s="5">
        <v>1900</v>
      </c>
      <c r="F13" s="5">
        <v>0</v>
      </c>
      <c r="G13" s="5">
        <v>0</v>
      </c>
      <c r="H13" s="30">
        <f t="shared" si="0"/>
        <v>1900</v>
      </c>
      <c r="I13" s="5" t="s">
        <v>187</v>
      </c>
      <c r="J13" s="5"/>
      <c r="K13" s="5"/>
    </row>
    <row r="14" spans="2:11" ht="30" customHeight="1" x14ac:dyDescent="0.25">
      <c r="B14" s="53" t="s">
        <v>253</v>
      </c>
      <c r="C14" s="16" t="s">
        <v>293</v>
      </c>
      <c r="D14" s="53" t="s">
        <v>382</v>
      </c>
      <c r="E14" s="5">
        <v>2000</v>
      </c>
      <c r="F14" s="5">
        <v>0</v>
      </c>
      <c r="G14" s="5">
        <v>0</v>
      </c>
      <c r="H14" s="30">
        <f t="shared" si="0"/>
        <v>2000</v>
      </c>
      <c r="I14" s="5" t="s">
        <v>187</v>
      </c>
      <c r="J14" s="5"/>
      <c r="K14" s="5"/>
    </row>
    <row r="15" spans="2:11" ht="30" customHeight="1" x14ac:dyDescent="0.25">
      <c r="B15" s="53" t="s">
        <v>253</v>
      </c>
      <c r="C15" s="16" t="s">
        <v>421</v>
      </c>
      <c r="D15" s="53" t="s">
        <v>381</v>
      </c>
      <c r="E15" s="5">
        <v>3000</v>
      </c>
      <c r="F15" s="5">
        <v>0</v>
      </c>
      <c r="G15" s="5">
        <v>0</v>
      </c>
      <c r="H15" s="30">
        <f t="shared" si="0"/>
        <v>3000</v>
      </c>
      <c r="I15" s="5" t="s">
        <v>187</v>
      </c>
      <c r="J15" s="5"/>
      <c r="K15" s="5"/>
    </row>
    <row r="16" spans="2:11" ht="30" customHeight="1" x14ac:dyDescent="0.25">
      <c r="B16" s="53" t="s">
        <v>253</v>
      </c>
      <c r="C16" s="16" t="s">
        <v>294</v>
      </c>
      <c r="D16" s="53" t="s">
        <v>381</v>
      </c>
      <c r="E16" s="52">
        <v>3000</v>
      </c>
      <c r="F16" s="52">
        <v>0</v>
      </c>
      <c r="G16" s="52">
        <v>0</v>
      </c>
      <c r="H16" s="91">
        <f t="shared" si="0"/>
        <v>3000</v>
      </c>
      <c r="I16" s="5" t="s">
        <v>187</v>
      </c>
      <c r="J16" s="5"/>
      <c r="K16" s="5"/>
    </row>
    <row r="17" spans="2:12" ht="30" customHeight="1" x14ac:dyDescent="0.25">
      <c r="E17" s="92">
        <f>SUM(E9:E16)</f>
        <v>18300</v>
      </c>
      <c r="F17" s="92">
        <f>SUM(F9:F16)</f>
        <v>0</v>
      </c>
      <c r="G17" s="92">
        <f>SUM(G9:G16)</f>
        <v>0</v>
      </c>
      <c r="H17" s="92">
        <f>SUM(H9:H16)</f>
        <v>18300</v>
      </c>
    </row>
    <row r="18" spans="2:12" x14ac:dyDescent="0.25">
      <c r="C18" s="31" t="s">
        <v>363</v>
      </c>
      <c r="H18" s="30"/>
    </row>
    <row r="19" spans="2:12" ht="30" customHeight="1" x14ac:dyDescent="0.25">
      <c r="B19" s="53" t="s">
        <v>253</v>
      </c>
      <c r="C19" s="16" t="s">
        <v>205</v>
      </c>
      <c r="D19" s="53" t="s">
        <v>169</v>
      </c>
      <c r="E19" s="5">
        <v>2100</v>
      </c>
      <c r="F19" s="5">
        <v>0</v>
      </c>
      <c r="G19" s="5">
        <v>500</v>
      </c>
      <c r="H19" s="30">
        <f t="shared" si="0"/>
        <v>1600</v>
      </c>
      <c r="I19" s="5" t="s">
        <v>187</v>
      </c>
      <c r="J19" s="5"/>
      <c r="K19" s="5"/>
    </row>
    <row r="20" spans="2:12" ht="30" customHeight="1" x14ac:dyDescent="0.25">
      <c r="B20" s="53" t="s">
        <v>253</v>
      </c>
      <c r="C20" s="16" t="s">
        <v>250</v>
      </c>
      <c r="D20" s="53" t="s">
        <v>169</v>
      </c>
      <c r="E20" s="5">
        <v>2100</v>
      </c>
      <c r="F20" s="5">
        <v>0</v>
      </c>
      <c r="G20" s="5">
        <v>0</v>
      </c>
      <c r="H20" s="30">
        <f t="shared" si="0"/>
        <v>2100</v>
      </c>
      <c r="I20" s="5" t="s">
        <v>187</v>
      </c>
      <c r="J20" s="5"/>
      <c r="K20" s="5"/>
    </row>
    <row r="21" spans="2:12" ht="30" customHeight="1" x14ac:dyDescent="0.25">
      <c r="B21" s="53" t="s">
        <v>253</v>
      </c>
      <c r="C21" s="16" t="s">
        <v>251</v>
      </c>
      <c r="D21" s="53" t="s">
        <v>169</v>
      </c>
      <c r="E21" s="5">
        <v>2100</v>
      </c>
      <c r="F21" s="5">
        <v>0</v>
      </c>
      <c r="G21" s="5">
        <v>0</v>
      </c>
      <c r="H21" s="30">
        <f t="shared" si="0"/>
        <v>2100</v>
      </c>
      <c r="I21" s="5" t="s">
        <v>187</v>
      </c>
      <c r="J21" s="5"/>
      <c r="K21" s="5"/>
    </row>
    <row r="22" spans="2:12" ht="30" customHeight="1" x14ac:dyDescent="0.25">
      <c r="B22" s="53" t="s">
        <v>253</v>
      </c>
      <c r="C22" s="61" t="s">
        <v>327</v>
      </c>
      <c r="D22" s="53" t="s">
        <v>169</v>
      </c>
      <c r="E22" s="5">
        <v>2100</v>
      </c>
      <c r="F22" s="5">
        <v>0</v>
      </c>
      <c r="G22" s="5">
        <v>0</v>
      </c>
      <c r="H22" s="30">
        <f t="shared" si="0"/>
        <v>2100</v>
      </c>
      <c r="I22" s="5" t="s">
        <v>187</v>
      </c>
      <c r="J22" s="5"/>
      <c r="K22" s="5"/>
    </row>
    <row r="23" spans="2:12" ht="30" customHeight="1" x14ac:dyDescent="0.25">
      <c r="B23" s="53" t="s">
        <v>253</v>
      </c>
      <c r="C23" s="61" t="s">
        <v>328</v>
      </c>
      <c r="D23" s="53" t="s">
        <v>169</v>
      </c>
      <c r="E23" s="5">
        <v>2100</v>
      </c>
      <c r="F23" s="5">
        <v>0</v>
      </c>
      <c r="G23" s="5">
        <v>200</v>
      </c>
      <c r="H23" s="30">
        <f t="shared" si="0"/>
        <v>1900</v>
      </c>
      <c r="I23" s="5" t="s">
        <v>187</v>
      </c>
      <c r="J23" s="5"/>
      <c r="K23" s="5"/>
    </row>
    <row r="24" spans="2:12" ht="30" customHeight="1" x14ac:dyDescent="0.25">
      <c r="B24" s="53" t="s">
        <v>253</v>
      </c>
      <c r="C24" s="16" t="s">
        <v>204</v>
      </c>
      <c r="D24" s="53" t="s">
        <v>383</v>
      </c>
      <c r="E24" s="5">
        <v>2200</v>
      </c>
      <c r="F24" s="5">
        <v>0</v>
      </c>
      <c r="G24" s="5">
        <v>200</v>
      </c>
      <c r="H24" s="30">
        <f t="shared" si="0"/>
        <v>2000</v>
      </c>
      <c r="I24" s="5" t="s">
        <v>187</v>
      </c>
      <c r="J24" s="5"/>
      <c r="K24" s="5"/>
    </row>
    <row r="25" spans="2:12" ht="30" customHeight="1" x14ac:dyDescent="0.25">
      <c r="B25" s="53" t="s">
        <v>253</v>
      </c>
      <c r="C25" s="61" t="s">
        <v>90</v>
      </c>
      <c r="D25" s="53" t="s">
        <v>234</v>
      </c>
      <c r="E25" s="5">
        <v>1000</v>
      </c>
      <c r="F25" s="5">
        <v>0</v>
      </c>
      <c r="G25" s="5">
        <v>0</v>
      </c>
      <c r="H25" s="30">
        <f t="shared" si="0"/>
        <v>1000</v>
      </c>
      <c r="I25" s="5" t="s">
        <v>187</v>
      </c>
      <c r="J25" s="5"/>
      <c r="K25" s="5"/>
    </row>
    <row r="26" spans="2:12" ht="30" customHeight="1" x14ac:dyDescent="0.25">
      <c r="B26" s="53" t="s">
        <v>253</v>
      </c>
      <c r="C26" s="16" t="s">
        <v>297</v>
      </c>
      <c r="D26" s="53" t="s">
        <v>169</v>
      </c>
      <c r="E26" s="52">
        <v>2500</v>
      </c>
      <c r="F26" s="52">
        <v>0</v>
      </c>
      <c r="G26" s="52"/>
      <c r="H26" s="91">
        <f t="shared" si="0"/>
        <v>2500</v>
      </c>
      <c r="I26" s="5" t="s">
        <v>187</v>
      </c>
      <c r="J26" s="5"/>
      <c r="K26" s="5"/>
    </row>
    <row r="27" spans="2:12" ht="30" customHeight="1" x14ac:dyDescent="0.25">
      <c r="E27" s="92">
        <f>SUM(E19:E26)</f>
        <v>16200</v>
      </c>
      <c r="F27" s="92">
        <f>SUM(F19:F26)</f>
        <v>0</v>
      </c>
      <c r="G27" s="92">
        <f>SUM(G19:G26)</f>
        <v>900</v>
      </c>
      <c r="H27" s="92">
        <f>SUM(H19:H26)</f>
        <v>15300</v>
      </c>
    </row>
    <row r="28" spans="2:12" x14ac:dyDescent="0.25">
      <c r="B28" s="77"/>
      <c r="C28" s="20" t="s">
        <v>372</v>
      </c>
      <c r="E28" s="31"/>
      <c r="F28" s="31"/>
      <c r="G28" s="50"/>
      <c r="H28" s="30"/>
    </row>
    <row r="29" spans="2:12" ht="30" customHeight="1" x14ac:dyDescent="0.25">
      <c r="B29" s="53" t="s">
        <v>253</v>
      </c>
      <c r="C29" s="16" t="s">
        <v>188</v>
      </c>
      <c r="D29" s="53" t="s">
        <v>384</v>
      </c>
      <c r="E29" s="5">
        <v>2100</v>
      </c>
      <c r="F29" s="50">
        <v>0</v>
      </c>
      <c r="G29" s="50">
        <v>0</v>
      </c>
      <c r="H29" s="30">
        <f t="shared" si="0"/>
        <v>2100</v>
      </c>
      <c r="I29" s="5" t="s">
        <v>187</v>
      </c>
      <c r="J29" s="5"/>
      <c r="K29" s="5"/>
    </row>
    <row r="30" spans="2:12" ht="30" customHeight="1" x14ac:dyDescent="0.25">
      <c r="B30" s="53" t="s">
        <v>253</v>
      </c>
      <c r="C30" s="16" t="s">
        <v>195</v>
      </c>
      <c r="D30" s="53" t="s">
        <v>385</v>
      </c>
      <c r="E30" s="5">
        <v>2100</v>
      </c>
      <c r="F30" s="50">
        <v>0</v>
      </c>
      <c r="G30" s="95">
        <v>300</v>
      </c>
      <c r="H30" s="30">
        <f t="shared" si="0"/>
        <v>1800</v>
      </c>
      <c r="I30" s="5" t="s">
        <v>187</v>
      </c>
      <c r="J30" s="5"/>
      <c r="K30" s="5"/>
    </row>
    <row r="31" spans="2:12" ht="30" customHeight="1" x14ac:dyDescent="0.25">
      <c r="B31" s="53" t="s">
        <v>253</v>
      </c>
      <c r="C31" s="16" t="s">
        <v>196</v>
      </c>
      <c r="D31" s="53" t="s">
        <v>385</v>
      </c>
      <c r="E31" s="5">
        <v>2100</v>
      </c>
      <c r="F31" s="50">
        <v>0</v>
      </c>
      <c r="G31" s="95">
        <v>250</v>
      </c>
      <c r="H31" s="30">
        <f t="shared" si="0"/>
        <v>1850</v>
      </c>
      <c r="I31" s="5" t="s">
        <v>187</v>
      </c>
      <c r="J31" s="5"/>
      <c r="K31" s="5"/>
    </row>
    <row r="32" spans="2:12" ht="30" customHeight="1" x14ac:dyDescent="0.25">
      <c r="B32" s="53" t="s">
        <v>253</v>
      </c>
      <c r="C32" s="16" t="s">
        <v>200</v>
      </c>
      <c r="D32" s="53" t="s">
        <v>384</v>
      </c>
      <c r="E32" s="5">
        <v>2100</v>
      </c>
      <c r="F32" s="5">
        <v>0</v>
      </c>
      <c r="G32" s="5">
        <v>0</v>
      </c>
      <c r="H32" s="30">
        <f t="shared" si="0"/>
        <v>2100</v>
      </c>
      <c r="I32" s="5" t="s">
        <v>187</v>
      </c>
      <c r="J32" s="5"/>
      <c r="K32" s="5"/>
      <c r="L32" s="5"/>
    </row>
    <row r="33" spans="2:12" ht="30" customHeight="1" x14ac:dyDescent="0.25">
      <c r="B33" s="53" t="s">
        <v>253</v>
      </c>
      <c r="C33" s="16" t="s">
        <v>201</v>
      </c>
      <c r="D33" s="53" t="s">
        <v>384</v>
      </c>
      <c r="E33" s="5">
        <v>2100</v>
      </c>
      <c r="F33" s="5">
        <v>0</v>
      </c>
      <c r="G33" s="5">
        <v>0</v>
      </c>
      <c r="H33" s="30">
        <f t="shared" si="0"/>
        <v>2100</v>
      </c>
      <c r="I33" s="5" t="s">
        <v>187</v>
      </c>
      <c r="J33" s="5"/>
      <c r="K33" s="5"/>
      <c r="L33" s="5"/>
    </row>
    <row r="34" spans="2:12" ht="30" customHeight="1" x14ac:dyDescent="0.25">
      <c r="B34" s="53" t="s">
        <v>253</v>
      </c>
      <c r="C34" s="16" t="s">
        <v>203</v>
      </c>
      <c r="D34" s="53" t="s">
        <v>384</v>
      </c>
      <c r="E34" s="5">
        <v>2100</v>
      </c>
      <c r="F34" s="5">
        <v>0</v>
      </c>
      <c r="G34" s="5">
        <v>0</v>
      </c>
      <c r="H34" s="30">
        <f t="shared" si="0"/>
        <v>2100</v>
      </c>
      <c r="I34" s="5" t="s">
        <v>187</v>
      </c>
      <c r="J34" s="5"/>
      <c r="K34" s="5"/>
      <c r="L34" s="5"/>
    </row>
    <row r="35" spans="2:12" ht="30" customHeight="1" x14ac:dyDescent="0.25">
      <c r="B35" s="53" t="s">
        <v>253</v>
      </c>
      <c r="C35" s="16" t="s">
        <v>206</v>
      </c>
      <c r="D35" s="53" t="s">
        <v>207</v>
      </c>
      <c r="E35" s="5">
        <v>1900</v>
      </c>
      <c r="F35" s="5">
        <v>0</v>
      </c>
      <c r="G35" s="5">
        <v>200</v>
      </c>
      <c r="H35" s="30">
        <f t="shared" si="0"/>
        <v>1700</v>
      </c>
      <c r="I35" s="5" t="s">
        <v>187</v>
      </c>
      <c r="J35" s="5"/>
      <c r="K35" s="5"/>
      <c r="L35" s="5"/>
    </row>
    <row r="36" spans="2:12" ht="30" customHeight="1" x14ac:dyDescent="0.25">
      <c r="B36" s="53" t="s">
        <v>253</v>
      </c>
      <c r="C36" s="16" t="s">
        <v>208</v>
      </c>
      <c r="D36" s="53" t="s">
        <v>209</v>
      </c>
      <c r="E36" s="5">
        <v>1900</v>
      </c>
      <c r="F36" s="5">
        <v>0</v>
      </c>
      <c r="G36" s="5">
        <v>0</v>
      </c>
      <c r="H36" s="30">
        <f t="shared" si="0"/>
        <v>1900</v>
      </c>
      <c r="I36" s="5" t="s">
        <v>187</v>
      </c>
      <c r="J36" s="5"/>
      <c r="K36" s="5"/>
      <c r="L36" s="5"/>
    </row>
    <row r="37" spans="2:12" ht="30" customHeight="1" x14ac:dyDescent="0.25">
      <c r="B37" s="53" t="s">
        <v>253</v>
      </c>
      <c r="C37" s="16" t="s">
        <v>211</v>
      </c>
      <c r="D37" s="53" t="s">
        <v>212</v>
      </c>
      <c r="E37" s="5">
        <v>1800</v>
      </c>
      <c r="F37" s="5">
        <v>0</v>
      </c>
      <c r="G37" s="5">
        <v>250</v>
      </c>
      <c r="H37" s="30">
        <f t="shared" si="0"/>
        <v>1550</v>
      </c>
      <c r="I37" s="5" t="s">
        <v>187</v>
      </c>
      <c r="J37" s="5"/>
      <c r="K37" s="5"/>
      <c r="L37" s="5"/>
    </row>
    <row r="38" spans="2:12" ht="30" customHeight="1" x14ac:dyDescent="0.25">
      <c r="B38" s="53" t="s">
        <v>253</v>
      </c>
      <c r="C38" s="16" t="s">
        <v>287</v>
      </c>
      <c r="D38" s="53" t="s">
        <v>384</v>
      </c>
      <c r="E38" s="5">
        <v>1700</v>
      </c>
      <c r="F38" s="5">
        <v>0</v>
      </c>
      <c r="G38" s="5">
        <v>200</v>
      </c>
      <c r="H38" s="30">
        <f t="shared" si="0"/>
        <v>1500</v>
      </c>
      <c r="I38" s="5" t="s">
        <v>187</v>
      </c>
      <c r="J38" s="5"/>
      <c r="K38" s="5"/>
      <c r="L38" s="5"/>
    </row>
    <row r="39" spans="2:12" ht="30" customHeight="1" x14ac:dyDescent="0.25">
      <c r="B39" s="53" t="s">
        <v>253</v>
      </c>
      <c r="C39" s="16" t="s">
        <v>288</v>
      </c>
      <c r="D39" s="53" t="s">
        <v>386</v>
      </c>
      <c r="E39" s="5">
        <v>1500</v>
      </c>
      <c r="F39" s="5">
        <v>0</v>
      </c>
      <c r="G39" s="5">
        <v>0</v>
      </c>
      <c r="H39" s="30">
        <f t="shared" si="0"/>
        <v>1500</v>
      </c>
      <c r="I39" s="5" t="s">
        <v>187</v>
      </c>
      <c r="J39" s="5"/>
      <c r="K39" s="5"/>
      <c r="L39" s="5"/>
    </row>
    <row r="40" spans="2:12" ht="30" customHeight="1" x14ac:dyDescent="0.25">
      <c r="B40" s="53" t="s">
        <v>253</v>
      </c>
      <c r="C40" s="16" t="s">
        <v>289</v>
      </c>
      <c r="D40" s="53" t="s">
        <v>202</v>
      </c>
      <c r="E40" s="5">
        <v>1200</v>
      </c>
      <c r="F40" s="5">
        <v>0</v>
      </c>
      <c r="G40" s="5">
        <v>0</v>
      </c>
      <c r="H40" s="30">
        <f t="shared" si="0"/>
        <v>1200</v>
      </c>
      <c r="I40" s="5" t="s">
        <v>187</v>
      </c>
      <c r="J40" s="5"/>
      <c r="K40" s="5"/>
      <c r="L40" s="5"/>
    </row>
    <row r="41" spans="2:12" ht="30" customHeight="1" x14ac:dyDescent="0.25">
      <c r="B41" s="53" t="s">
        <v>253</v>
      </c>
      <c r="C41" s="16" t="s">
        <v>290</v>
      </c>
      <c r="D41" s="53" t="s">
        <v>387</v>
      </c>
      <c r="E41" s="5">
        <v>1000</v>
      </c>
      <c r="F41" s="5">
        <v>0</v>
      </c>
      <c r="G41" s="5">
        <v>0</v>
      </c>
      <c r="H41" s="30">
        <f t="shared" si="0"/>
        <v>1000</v>
      </c>
      <c r="I41" s="5" t="s">
        <v>187</v>
      </c>
      <c r="J41" s="5"/>
      <c r="K41" s="5"/>
      <c r="L41" s="5"/>
    </row>
    <row r="42" spans="2:12" ht="30" customHeight="1" x14ac:dyDescent="0.25">
      <c r="B42" s="53" t="s">
        <v>253</v>
      </c>
      <c r="C42" s="16" t="s">
        <v>291</v>
      </c>
      <c r="D42" s="53" t="s">
        <v>298</v>
      </c>
      <c r="E42" s="5">
        <v>1000</v>
      </c>
      <c r="F42" s="5">
        <v>0</v>
      </c>
      <c r="G42" s="5">
        <v>0</v>
      </c>
      <c r="H42" s="30">
        <f t="shared" si="0"/>
        <v>1000</v>
      </c>
      <c r="I42" s="5" t="s">
        <v>187</v>
      </c>
      <c r="J42" s="5"/>
      <c r="K42" s="5"/>
      <c r="L42" s="5"/>
    </row>
    <row r="43" spans="2:12" ht="30" customHeight="1" x14ac:dyDescent="0.25">
      <c r="B43" s="53" t="s">
        <v>253</v>
      </c>
      <c r="C43" s="16" t="s">
        <v>292</v>
      </c>
      <c r="D43" s="53" t="s">
        <v>299</v>
      </c>
      <c r="E43" s="5">
        <v>800</v>
      </c>
      <c r="F43" s="5">
        <v>0</v>
      </c>
      <c r="G43" s="5">
        <v>0</v>
      </c>
      <c r="H43" s="30">
        <f t="shared" si="0"/>
        <v>800</v>
      </c>
      <c r="I43" s="5" t="s">
        <v>187</v>
      </c>
      <c r="J43" s="5"/>
      <c r="K43" s="5"/>
      <c r="L43" s="5"/>
    </row>
    <row r="44" spans="2:12" ht="30" customHeight="1" x14ac:dyDescent="0.25">
      <c r="B44" s="53" t="s">
        <v>253</v>
      </c>
      <c r="C44" s="16" t="s">
        <v>308</v>
      </c>
      <c r="D44" s="53" t="s">
        <v>298</v>
      </c>
      <c r="E44" s="5">
        <v>1000</v>
      </c>
      <c r="F44" s="5">
        <v>0</v>
      </c>
      <c r="G44" s="5">
        <v>0</v>
      </c>
      <c r="H44" s="30">
        <f t="shared" si="0"/>
        <v>1000</v>
      </c>
      <c r="I44" s="5" t="s">
        <v>187</v>
      </c>
      <c r="J44" s="5"/>
      <c r="K44" s="5"/>
      <c r="L44" s="5"/>
    </row>
    <row r="45" spans="2:12" ht="30" customHeight="1" x14ac:dyDescent="0.25">
      <c r="B45" s="53" t="s">
        <v>253</v>
      </c>
      <c r="C45" s="16" t="s">
        <v>296</v>
      </c>
      <c r="D45" s="53" t="s">
        <v>388</v>
      </c>
      <c r="E45" s="5">
        <v>1500</v>
      </c>
      <c r="F45" s="5">
        <v>0</v>
      </c>
      <c r="G45" s="5">
        <v>0</v>
      </c>
      <c r="H45" s="30">
        <f t="shared" si="0"/>
        <v>1500</v>
      </c>
      <c r="I45" s="5" t="s">
        <v>187</v>
      </c>
      <c r="J45" s="5"/>
      <c r="K45" s="5"/>
      <c r="L45" s="5"/>
    </row>
    <row r="46" spans="2:12" ht="30" customHeight="1" x14ac:dyDescent="0.25">
      <c r="B46" s="53" t="s">
        <v>253</v>
      </c>
      <c r="C46" s="16" t="s">
        <v>311</v>
      </c>
      <c r="D46" s="53" t="s">
        <v>389</v>
      </c>
      <c r="E46" s="5">
        <v>800</v>
      </c>
      <c r="F46" s="5">
        <v>0</v>
      </c>
      <c r="G46" s="5">
        <v>0</v>
      </c>
      <c r="H46" s="30">
        <f t="shared" si="0"/>
        <v>800</v>
      </c>
      <c r="I46" s="5" t="s">
        <v>187</v>
      </c>
      <c r="J46" s="5"/>
      <c r="K46" s="5"/>
      <c r="L46" s="5"/>
    </row>
    <row r="47" spans="2:12" ht="30" customHeight="1" x14ac:dyDescent="0.25">
      <c r="B47" s="53" t="s">
        <v>253</v>
      </c>
      <c r="C47" s="61" t="s">
        <v>331</v>
      </c>
      <c r="D47" s="53" t="s">
        <v>390</v>
      </c>
      <c r="E47" s="5">
        <v>800</v>
      </c>
      <c r="F47" s="5">
        <v>0</v>
      </c>
      <c r="G47" s="5">
        <v>0</v>
      </c>
      <c r="H47" s="30">
        <f t="shared" si="0"/>
        <v>800</v>
      </c>
      <c r="I47" s="5" t="s">
        <v>187</v>
      </c>
      <c r="J47" s="5"/>
      <c r="K47" s="5"/>
      <c r="L47" s="5"/>
    </row>
    <row r="48" spans="2:12" ht="30" customHeight="1" x14ac:dyDescent="0.25">
      <c r="B48" s="53" t="s">
        <v>253</v>
      </c>
      <c r="C48" s="61" t="s">
        <v>335</v>
      </c>
      <c r="D48" s="53" t="s">
        <v>384</v>
      </c>
      <c r="E48" s="5">
        <v>2000</v>
      </c>
      <c r="F48" s="5">
        <v>0</v>
      </c>
      <c r="G48" s="5">
        <v>0</v>
      </c>
      <c r="H48" s="30">
        <f t="shared" si="0"/>
        <v>2000</v>
      </c>
      <c r="I48" s="5" t="s">
        <v>187</v>
      </c>
      <c r="J48" s="5"/>
      <c r="K48" s="5"/>
      <c r="L48" s="5"/>
    </row>
    <row r="49" spans="2:12" ht="30" customHeight="1" x14ac:dyDescent="0.25">
      <c r="B49" s="53" t="s">
        <v>253</v>
      </c>
      <c r="C49" s="16" t="s">
        <v>332</v>
      </c>
      <c r="D49" s="53" t="s">
        <v>384</v>
      </c>
      <c r="E49" s="52">
        <v>2200</v>
      </c>
      <c r="F49" s="52">
        <v>0</v>
      </c>
      <c r="G49" s="52">
        <v>0</v>
      </c>
      <c r="H49" s="91">
        <f t="shared" si="0"/>
        <v>2200</v>
      </c>
      <c r="I49" s="5" t="s">
        <v>187</v>
      </c>
      <c r="J49" s="5"/>
      <c r="K49" s="5"/>
      <c r="L49" s="5"/>
    </row>
    <row r="50" spans="2:12" ht="30" customHeight="1" x14ac:dyDescent="0.25">
      <c r="C50" s="16"/>
      <c r="E50" s="29">
        <f>SUM(E29:E49)</f>
        <v>33700</v>
      </c>
      <c r="F50" s="29">
        <f>SUM(F29:F49)</f>
        <v>0</v>
      </c>
      <c r="G50" s="29">
        <f>SUM(G29:G49)</f>
        <v>1200</v>
      </c>
      <c r="H50" s="29">
        <f>SUM(H29:H49)</f>
        <v>32500</v>
      </c>
      <c r="I50" s="5"/>
      <c r="J50" s="5"/>
      <c r="K50" s="5"/>
      <c r="L50" s="5"/>
    </row>
    <row r="51" spans="2:12" ht="15" customHeight="1" x14ac:dyDescent="0.25">
      <c r="C51" s="20" t="s">
        <v>391</v>
      </c>
      <c r="E51" s="5"/>
      <c r="F51" s="5"/>
      <c r="H51" s="30"/>
      <c r="I51" s="5"/>
      <c r="J51" s="5"/>
      <c r="K51" s="5"/>
      <c r="L51" s="5"/>
    </row>
    <row r="52" spans="2:12" ht="30" customHeight="1" x14ac:dyDescent="0.25">
      <c r="B52" s="53" t="s">
        <v>253</v>
      </c>
      <c r="C52" s="16" t="s">
        <v>193</v>
      </c>
      <c r="D52" s="53" t="s">
        <v>194</v>
      </c>
      <c r="E52" s="5">
        <v>1900</v>
      </c>
      <c r="F52" s="5">
        <v>0</v>
      </c>
      <c r="G52" s="5">
        <v>0</v>
      </c>
      <c r="H52" s="30">
        <f t="shared" si="0"/>
        <v>1900</v>
      </c>
      <c r="I52" s="5" t="s">
        <v>187</v>
      </c>
      <c r="J52" s="5"/>
      <c r="K52" s="5"/>
      <c r="L52" s="5"/>
    </row>
    <row r="53" spans="2:12" ht="30" customHeight="1" x14ac:dyDescent="0.25">
      <c r="B53" s="53" t="s">
        <v>253</v>
      </c>
      <c r="C53" s="16" t="s">
        <v>191</v>
      </c>
      <c r="D53" s="53" t="s">
        <v>392</v>
      </c>
      <c r="E53" s="5">
        <v>1900</v>
      </c>
      <c r="F53" s="5">
        <v>0</v>
      </c>
      <c r="G53" s="5">
        <v>0</v>
      </c>
      <c r="H53" s="30">
        <f t="shared" si="0"/>
        <v>1900</v>
      </c>
      <c r="I53" s="5" t="s">
        <v>187</v>
      </c>
      <c r="J53" s="5"/>
      <c r="K53" s="5"/>
      <c r="L53" s="5"/>
    </row>
    <row r="54" spans="2:12" ht="30" customHeight="1" x14ac:dyDescent="0.25">
      <c r="B54" s="53" t="s">
        <v>253</v>
      </c>
      <c r="C54" s="16" t="s">
        <v>197</v>
      </c>
      <c r="D54" s="53" t="s">
        <v>198</v>
      </c>
      <c r="E54" s="5">
        <v>1900</v>
      </c>
      <c r="F54" s="5">
        <v>0</v>
      </c>
      <c r="G54" s="5">
        <v>0</v>
      </c>
      <c r="H54" s="30">
        <f t="shared" si="0"/>
        <v>1900</v>
      </c>
      <c r="I54" s="5" t="s">
        <v>187</v>
      </c>
      <c r="J54" s="5"/>
      <c r="K54" s="5"/>
      <c r="L54" s="5"/>
    </row>
    <row r="55" spans="2:12" ht="30" customHeight="1" x14ac:dyDescent="0.25">
      <c r="B55" s="53" t="s">
        <v>253</v>
      </c>
      <c r="C55" s="16" t="s">
        <v>219</v>
      </c>
      <c r="D55" s="53" t="s">
        <v>220</v>
      </c>
      <c r="E55" s="5">
        <v>1900</v>
      </c>
      <c r="F55" s="5">
        <v>0</v>
      </c>
      <c r="G55" s="5">
        <v>0</v>
      </c>
      <c r="H55" s="30">
        <f t="shared" si="0"/>
        <v>1900</v>
      </c>
      <c r="I55" s="5" t="s">
        <v>187</v>
      </c>
      <c r="J55" s="5"/>
      <c r="K55" s="5"/>
      <c r="L55" s="5"/>
    </row>
    <row r="56" spans="2:12" ht="30" customHeight="1" x14ac:dyDescent="0.25">
      <c r="B56" s="53" t="s">
        <v>253</v>
      </c>
      <c r="C56" s="16" t="s">
        <v>210</v>
      </c>
      <c r="D56" s="53" t="s">
        <v>215</v>
      </c>
      <c r="E56" s="5">
        <v>1900</v>
      </c>
      <c r="F56" s="5">
        <v>0</v>
      </c>
      <c r="G56" s="5">
        <v>0</v>
      </c>
      <c r="H56" s="30">
        <f t="shared" si="0"/>
        <v>1900</v>
      </c>
      <c r="I56" s="5" t="s">
        <v>187</v>
      </c>
      <c r="J56" s="5"/>
      <c r="K56" s="5"/>
      <c r="L56" s="5"/>
    </row>
    <row r="57" spans="2:12" ht="30" customHeight="1" x14ac:dyDescent="0.25">
      <c r="B57" s="53" t="s">
        <v>253</v>
      </c>
      <c r="C57" s="16" t="s">
        <v>214</v>
      </c>
      <c r="D57" s="53" t="s">
        <v>215</v>
      </c>
      <c r="E57" s="5">
        <v>1900</v>
      </c>
      <c r="F57" s="5">
        <v>0</v>
      </c>
      <c r="G57" s="5">
        <v>0</v>
      </c>
      <c r="H57" s="30">
        <f t="shared" si="0"/>
        <v>1900</v>
      </c>
      <c r="I57" s="5" t="s">
        <v>187</v>
      </c>
      <c r="J57" s="5"/>
      <c r="K57" s="5"/>
      <c r="L57" s="5"/>
    </row>
    <row r="58" spans="2:12" ht="30" customHeight="1" x14ac:dyDescent="0.25">
      <c r="B58" s="53" t="s">
        <v>253</v>
      </c>
      <c r="C58" s="16" t="s">
        <v>221</v>
      </c>
      <c r="D58" s="53" t="s">
        <v>222</v>
      </c>
      <c r="E58" s="5">
        <v>1500</v>
      </c>
      <c r="F58" s="5">
        <v>0</v>
      </c>
      <c r="G58" s="5">
        <v>0</v>
      </c>
      <c r="H58" s="30">
        <f t="shared" si="0"/>
        <v>1500</v>
      </c>
      <c r="I58" s="5" t="s">
        <v>187</v>
      </c>
      <c r="J58" s="5"/>
      <c r="K58" s="5"/>
      <c r="L58" s="5"/>
    </row>
    <row r="59" spans="2:12" ht="30" customHeight="1" x14ac:dyDescent="0.25">
      <c r="B59" s="53" t="s">
        <v>253</v>
      </c>
      <c r="C59" s="16" t="s">
        <v>223</v>
      </c>
      <c r="D59" s="53" t="s">
        <v>222</v>
      </c>
      <c r="E59" s="5">
        <v>800</v>
      </c>
      <c r="F59" s="5">
        <v>0</v>
      </c>
      <c r="G59" s="5">
        <v>0</v>
      </c>
      <c r="H59" s="30">
        <f t="shared" si="0"/>
        <v>800</v>
      </c>
      <c r="I59" s="5" t="s">
        <v>187</v>
      </c>
      <c r="J59" s="5"/>
      <c r="K59" s="5"/>
      <c r="L59" s="5"/>
    </row>
    <row r="60" spans="2:12" ht="30" customHeight="1" x14ac:dyDescent="0.25">
      <c r="B60" s="53" t="s">
        <v>253</v>
      </c>
      <c r="C60" s="16" t="s">
        <v>228</v>
      </c>
      <c r="D60" s="53" t="s">
        <v>394</v>
      </c>
      <c r="E60" s="5">
        <v>1500</v>
      </c>
      <c r="F60" s="5">
        <v>0</v>
      </c>
      <c r="G60" s="5">
        <v>0</v>
      </c>
      <c r="H60" s="30">
        <f t="shared" si="0"/>
        <v>1500</v>
      </c>
      <c r="I60" s="5" t="s">
        <v>187</v>
      </c>
      <c r="J60" s="5"/>
      <c r="K60" s="5"/>
      <c r="L60" s="5"/>
    </row>
    <row r="61" spans="2:12" ht="30" customHeight="1" x14ac:dyDescent="0.25">
      <c r="B61" s="53" t="s">
        <v>253</v>
      </c>
      <c r="C61" s="16" t="s">
        <v>295</v>
      </c>
      <c r="D61" s="53" t="s">
        <v>395</v>
      </c>
      <c r="E61" s="5">
        <v>1500</v>
      </c>
      <c r="F61" s="5">
        <v>0</v>
      </c>
      <c r="G61" s="5">
        <v>0</v>
      </c>
      <c r="H61" s="30">
        <f t="shared" si="0"/>
        <v>1500</v>
      </c>
      <c r="I61" s="5" t="s">
        <v>187</v>
      </c>
      <c r="J61" s="5"/>
      <c r="K61" s="5"/>
      <c r="L61" s="5"/>
    </row>
    <row r="62" spans="2:12" ht="30" customHeight="1" x14ac:dyDescent="0.25">
      <c r="B62" s="53" t="s">
        <v>253</v>
      </c>
      <c r="C62" s="16" t="s">
        <v>213</v>
      </c>
      <c r="D62" s="53" t="s">
        <v>396</v>
      </c>
      <c r="E62" s="5">
        <v>2500</v>
      </c>
      <c r="F62" s="5">
        <v>0</v>
      </c>
      <c r="G62" s="5">
        <v>0</v>
      </c>
      <c r="H62" s="30">
        <f t="shared" si="0"/>
        <v>2500</v>
      </c>
      <c r="I62" s="5" t="s">
        <v>187</v>
      </c>
      <c r="J62" s="5"/>
      <c r="K62" s="5"/>
      <c r="L62" s="5"/>
    </row>
    <row r="63" spans="2:12" ht="30" customHeight="1" x14ac:dyDescent="0.25">
      <c r="B63" s="53" t="s">
        <v>253</v>
      </c>
      <c r="C63" s="16" t="s">
        <v>216</v>
      </c>
      <c r="D63" s="53" t="s">
        <v>396</v>
      </c>
      <c r="E63" s="5">
        <v>1900</v>
      </c>
      <c r="F63" s="5">
        <v>0</v>
      </c>
      <c r="G63" s="5">
        <v>0</v>
      </c>
      <c r="H63" s="30">
        <f t="shared" si="0"/>
        <v>1900</v>
      </c>
      <c r="I63" s="5" t="s">
        <v>187</v>
      </c>
      <c r="J63" s="5"/>
      <c r="K63" s="5"/>
      <c r="L63" s="5"/>
    </row>
    <row r="64" spans="2:12" ht="30" customHeight="1" x14ac:dyDescent="0.25">
      <c r="B64" s="53" t="s">
        <v>253</v>
      </c>
      <c r="C64" s="16" t="s">
        <v>226</v>
      </c>
      <c r="D64" s="53" t="s">
        <v>227</v>
      </c>
      <c r="E64" s="5">
        <v>2500</v>
      </c>
      <c r="F64" s="5">
        <v>0</v>
      </c>
      <c r="G64" s="5">
        <v>0</v>
      </c>
      <c r="H64" s="30">
        <f t="shared" si="0"/>
        <v>2500</v>
      </c>
      <c r="I64" s="5" t="s">
        <v>187</v>
      </c>
      <c r="J64" s="5"/>
      <c r="K64" s="5"/>
      <c r="L64" s="5"/>
    </row>
    <row r="65" spans="2:12" ht="30" customHeight="1" x14ac:dyDescent="0.25">
      <c r="B65" s="53" t="s">
        <v>253</v>
      </c>
      <c r="C65" s="16" t="s">
        <v>238</v>
      </c>
      <c r="D65" s="53" t="s">
        <v>248</v>
      </c>
      <c r="E65" s="5">
        <v>1250</v>
      </c>
      <c r="F65" s="5">
        <v>0</v>
      </c>
      <c r="G65" s="5">
        <v>0</v>
      </c>
      <c r="H65" s="30">
        <f t="shared" si="0"/>
        <v>1250</v>
      </c>
      <c r="I65" s="5" t="s">
        <v>187</v>
      </c>
      <c r="J65" s="5"/>
      <c r="K65" s="5"/>
      <c r="L65" s="5"/>
    </row>
    <row r="66" spans="2:12" ht="30" customHeight="1" x14ac:dyDescent="0.25">
      <c r="B66" s="53" t="s">
        <v>253</v>
      </c>
      <c r="C66" s="16" t="s">
        <v>309</v>
      </c>
      <c r="D66" s="53" t="s">
        <v>310</v>
      </c>
      <c r="E66" s="5">
        <v>0</v>
      </c>
      <c r="F66" s="5">
        <v>0</v>
      </c>
      <c r="G66" s="5">
        <v>0</v>
      </c>
      <c r="H66" s="30">
        <f t="shared" si="0"/>
        <v>0</v>
      </c>
      <c r="I66" s="5" t="s">
        <v>187</v>
      </c>
      <c r="J66" s="5"/>
      <c r="K66" s="5"/>
      <c r="L66" s="5"/>
    </row>
    <row r="67" spans="2:12" ht="30" customHeight="1" x14ac:dyDescent="0.25">
      <c r="B67" s="53" t="s">
        <v>253</v>
      </c>
      <c r="C67" s="16" t="s">
        <v>431</v>
      </c>
      <c r="D67" s="53" t="s">
        <v>319</v>
      </c>
      <c r="E67" s="5">
        <v>1900</v>
      </c>
      <c r="F67" s="5">
        <v>0</v>
      </c>
      <c r="H67" s="30">
        <f t="shared" si="0"/>
        <v>1900</v>
      </c>
      <c r="I67" s="5" t="s">
        <v>187</v>
      </c>
      <c r="J67" s="5"/>
      <c r="K67" s="5"/>
      <c r="L67" s="5"/>
    </row>
    <row r="68" spans="2:12" ht="30" customHeight="1" x14ac:dyDescent="0.25">
      <c r="B68" s="53" t="s">
        <v>253</v>
      </c>
      <c r="C68" s="61" t="s">
        <v>246</v>
      </c>
      <c r="D68" s="53" t="s">
        <v>310</v>
      </c>
      <c r="E68" s="5">
        <v>0</v>
      </c>
      <c r="F68" s="5">
        <v>0</v>
      </c>
      <c r="G68" s="5">
        <v>0</v>
      </c>
      <c r="H68" s="30">
        <f t="shared" ref="H68:H110" si="1">E68-F68-G68</f>
        <v>0</v>
      </c>
      <c r="I68" s="5" t="s">
        <v>187</v>
      </c>
      <c r="J68" s="5"/>
      <c r="K68" s="5"/>
      <c r="L68" s="5"/>
    </row>
    <row r="69" spans="2:12" ht="30" customHeight="1" x14ac:dyDescent="0.25">
      <c r="B69" s="53" t="s">
        <v>253</v>
      </c>
      <c r="C69" s="61" t="s">
        <v>322</v>
      </c>
      <c r="D69" s="53" t="s">
        <v>310</v>
      </c>
      <c r="E69" s="5">
        <v>2900</v>
      </c>
      <c r="F69" s="5">
        <v>0</v>
      </c>
      <c r="G69" s="5">
        <v>500</v>
      </c>
      <c r="H69" s="30">
        <f t="shared" si="1"/>
        <v>2400</v>
      </c>
      <c r="I69" s="5" t="s">
        <v>187</v>
      </c>
      <c r="J69" s="5"/>
      <c r="K69" s="5"/>
      <c r="L69" s="5"/>
    </row>
    <row r="70" spans="2:12" ht="30" customHeight="1" x14ac:dyDescent="0.25">
      <c r="B70" s="53" t="s">
        <v>253</v>
      </c>
      <c r="C70" s="16" t="s">
        <v>316</v>
      </c>
      <c r="D70" s="53" t="s">
        <v>317</v>
      </c>
      <c r="E70" s="5">
        <v>1500</v>
      </c>
      <c r="F70" s="5">
        <v>0</v>
      </c>
      <c r="G70" s="5">
        <v>0</v>
      </c>
      <c r="H70" s="30">
        <f t="shared" si="1"/>
        <v>1500</v>
      </c>
      <c r="I70" s="5" t="s">
        <v>187</v>
      </c>
      <c r="J70" s="5"/>
      <c r="K70" s="5"/>
      <c r="L70" s="5"/>
    </row>
    <row r="71" spans="2:12" ht="30" customHeight="1" x14ac:dyDescent="0.25">
      <c r="B71" s="53" t="s">
        <v>253</v>
      </c>
      <c r="C71" s="16" t="s">
        <v>409</v>
      </c>
      <c r="D71" s="53" t="s">
        <v>310</v>
      </c>
      <c r="E71" s="5">
        <v>0</v>
      </c>
      <c r="F71" s="5">
        <v>0</v>
      </c>
      <c r="G71" s="5">
        <v>0</v>
      </c>
      <c r="H71" s="30">
        <f t="shared" si="1"/>
        <v>0</v>
      </c>
      <c r="I71" s="5" t="s">
        <v>187</v>
      </c>
      <c r="J71" s="5"/>
      <c r="K71" s="5"/>
      <c r="L71" s="5"/>
    </row>
    <row r="72" spans="2:12" ht="30" customHeight="1" x14ac:dyDescent="0.25">
      <c r="B72" s="53" t="s">
        <v>253</v>
      </c>
      <c r="C72" s="16" t="s">
        <v>410</v>
      </c>
      <c r="D72" s="53" t="s">
        <v>220</v>
      </c>
      <c r="E72" s="5">
        <v>1900</v>
      </c>
      <c r="F72" s="5">
        <v>0</v>
      </c>
      <c r="G72" s="5">
        <v>0</v>
      </c>
      <c r="H72" s="30">
        <f t="shared" si="1"/>
        <v>1900</v>
      </c>
      <c r="I72" s="5" t="s">
        <v>187</v>
      </c>
      <c r="J72" s="5"/>
      <c r="K72" s="5"/>
      <c r="L72" s="5"/>
    </row>
    <row r="73" spans="2:12" ht="30" customHeight="1" x14ac:dyDescent="0.25">
      <c r="B73" s="53" t="s">
        <v>253</v>
      </c>
      <c r="C73" s="16" t="s">
        <v>412</v>
      </c>
      <c r="D73" s="53" t="s">
        <v>413</v>
      </c>
      <c r="E73" s="5">
        <v>800</v>
      </c>
      <c r="F73" s="5">
        <v>0</v>
      </c>
      <c r="G73" s="5">
        <v>0</v>
      </c>
      <c r="H73" s="30">
        <f t="shared" si="1"/>
        <v>800</v>
      </c>
      <c r="I73" s="5" t="s">
        <v>187</v>
      </c>
      <c r="J73" s="5"/>
      <c r="K73" s="5"/>
      <c r="L73" s="5"/>
    </row>
    <row r="74" spans="2:12" ht="30" customHeight="1" x14ac:dyDescent="0.25">
      <c r="B74" s="53" t="s">
        <v>253</v>
      </c>
      <c r="C74" s="61" t="s">
        <v>100</v>
      </c>
      <c r="D74" s="53" t="s">
        <v>325</v>
      </c>
      <c r="E74" s="52">
        <v>0</v>
      </c>
      <c r="F74" s="52">
        <v>0</v>
      </c>
      <c r="G74" s="52">
        <v>0</v>
      </c>
      <c r="H74" s="91">
        <f t="shared" si="1"/>
        <v>0</v>
      </c>
      <c r="I74" s="5" t="s">
        <v>187</v>
      </c>
      <c r="J74" s="5"/>
      <c r="K74" s="5"/>
      <c r="L74" s="5"/>
    </row>
    <row r="75" spans="2:12" ht="30" customHeight="1" x14ac:dyDescent="0.25">
      <c r="C75" s="61"/>
      <c r="E75" s="29">
        <f>SUM(E52:E74)</f>
        <v>33850</v>
      </c>
      <c r="F75" s="29">
        <f>SUM(F52:F74)</f>
        <v>0</v>
      </c>
      <c r="G75" s="29">
        <f>SUM(G52:G74)</f>
        <v>500</v>
      </c>
      <c r="H75" s="29">
        <f>SUM(H52:H74)</f>
        <v>33350</v>
      </c>
      <c r="I75" s="5"/>
      <c r="J75" s="5"/>
      <c r="K75" s="5"/>
      <c r="L75" s="5"/>
    </row>
    <row r="76" spans="2:12" ht="15" customHeight="1" x14ac:dyDescent="0.25">
      <c r="C76" s="20" t="s">
        <v>123</v>
      </c>
      <c r="E76" s="5"/>
      <c r="F76" s="5"/>
      <c r="H76" s="30"/>
      <c r="I76" s="28"/>
      <c r="J76" s="28"/>
      <c r="K76" s="28"/>
      <c r="L76" s="5"/>
    </row>
    <row r="77" spans="2:12" ht="30" customHeight="1" x14ac:dyDescent="0.25">
      <c r="B77" s="53" t="s">
        <v>253</v>
      </c>
      <c r="C77" s="16" t="s">
        <v>302</v>
      </c>
      <c r="D77" s="53" t="s">
        <v>190</v>
      </c>
      <c r="E77" s="5">
        <v>2000</v>
      </c>
      <c r="F77" s="5">
        <v>0</v>
      </c>
      <c r="G77" s="5">
        <v>0</v>
      </c>
      <c r="H77" s="30">
        <f t="shared" si="1"/>
        <v>2000</v>
      </c>
      <c r="I77" s="5" t="s">
        <v>187</v>
      </c>
      <c r="J77" s="5"/>
      <c r="K77" s="5"/>
      <c r="L77" s="5"/>
    </row>
    <row r="78" spans="2:12" ht="30" customHeight="1" x14ac:dyDescent="0.25">
      <c r="B78" s="53" t="s">
        <v>253</v>
      </c>
      <c r="C78" s="16" t="s">
        <v>312</v>
      </c>
      <c r="D78" s="53" t="s">
        <v>393</v>
      </c>
      <c r="E78" s="5">
        <v>3000</v>
      </c>
      <c r="F78" s="5">
        <v>0</v>
      </c>
      <c r="G78" s="5">
        <v>0</v>
      </c>
      <c r="H78" s="30">
        <f t="shared" si="1"/>
        <v>3000</v>
      </c>
      <c r="I78" s="5" t="s">
        <v>187</v>
      </c>
      <c r="J78" s="5"/>
      <c r="K78" s="5"/>
      <c r="L78" s="5"/>
    </row>
    <row r="79" spans="2:12" ht="30" customHeight="1" x14ac:dyDescent="0.25">
      <c r="B79" s="53" t="s">
        <v>253</v>
      </c>
      <c r="C79" s="16" t="s">
        <v>333</v>
      </c>
      <c r="D79" s="53" t="s">
        <v>393</v>
      </c>
      <c r="E79" s="5">
        <v>3000</v>
      </c>
      <c r="F79" s="5">
        <v>0</v>
      </c>
      <c r="G79" s="5">
        <v>0</v>
      </c>
      <c r="H79" s="30">
        <f t="shared" si="1"/>
        <v>3000</v>
      </c>
      <c r="I79" s="5" t="s">
        <v>187</v>
      </c>
      <c r="J79" s="5"/>
      <c r="K79" s="5"/>
      <c r="L79" s="5"/>
    </row>
    <row r="80" spans="2:12" ht="30" customHeight="1" x14ac:dyDescent="0.25">
      <c r="B80" s="53" t="s">
        <v>253</v>
      </c>
      <c r="C80" s="16" t="s">
        <v>323</v>
      </c>
      <c r="D80" s="53" t="s">
        <v>190</v>
      </c>
      <c r="E80" s="5">
        <v>2000</v>
      </c>
      <c r="F80" s="5">
        <v>0</v>
      </c>
      <c r="G80" s="5">
        <v>200</v>
      </c>
      <c r="H80" s="30">
        <f t="shared" si="1"/>
        <v>1800</v>
      </c>
      <c r="I80" s="5" t="s">
        <v>187</v>
      </c>
      <c r="J80" s="5"/>
      <c r="K80" s="5"/>
      <c r="L80" s="5"/>
    </row>
    <row r="81" spans="2:12" ht="30" customHeight="1" x14ac:dyDescent="0.25">
      <c r="B81" s="53" t="s">
        <v>253</v>
      </c>
      <c r="C81" s="16" t="s">
        <v>399</v>
      </c>
      <c r="D81" s="53" t="s">
        <v>190</v>
      </c>
      <c r="E81" s="5">
        <v>0</v>
      </c>
      <c r="F81" s="5">
        <v>0</v>
      </c>
      <c r="G81" s="5">
        <v>0</v>
      </c>
      <c r="H81" s="30">
        <f t="shared" si="1"/>
        <v>0</v>
      </c>
      <c r="I81" s="5" t="s">
        <v>187</v>
      </c>
      <c r="J81" s="5"/>
      <c r="K81" s="5"/>
      <c r="L81" s="5"/>
    </row>
    <row r="82" spans="2:12" ht="30" customHeight="1" x14ac:dyDescent="0.25">
      <c r="B82" s="53" t="s">
        <v>306</v>
      </c>
      <c r="C82" s="61" t="s">
        <v>344</v>
      </c>
      <c r="D82" s="53" t="s">
        <v>190</v>
      </c>
      <c r="E82" s="5">
        <v>2500</v>
      </c>
      <c r="F82" s="5">
        <v>0</v>
      </c>
      <c r="G82" s="5">
        <v>0</v>
      </c>
      <c r="H82" s="30">
        <f t="shared" si="1"/>
        <v>2500</v>
      </c>
      <c r="I82" s="5" t="s">
        <v>187</v>
      </c>
      <c r="J82" s="5"/>
      <c r="K82" s="5"/>
      <c r="L82" s="5"/>
    </row>
    <row r="83" spans="2:12" ht="30" customHeight="1" x14ac:dyDescent="0.25">
      <c r="B83" s="53" t="s">
        <v>306</v>
      </c>
      <c r="C83" s="61" t="s">
        <v>424</v>
      </c>
      <c r="D83" s="53" t="s">
        <v>190</v>
      </c>
      <c r="E83" s="5">
        <v>800</v>
      </c>
      <c r="F83" s="5">
        <v>0</v>
      </c>
      <c r="G83" s="5">
        <v>0</v>
      </c>
      <c r="H83" s="30">
        <f t="shared" si="1"/>
        <v>800</v>
      </c>
      <c r="I83" s="5" t="s">
        <v>187</v>
      </c>
      <c r="J83" s="5"/>
      <c r="K83" s="5"/>
      <c r="L83" s="5"/>
    </row>
    <row r="84" spans="2:12" ht="30" customHeight="1" x14ac:dyDescent="0.25">
      <c r="B84" s="53" t="s">
        <v>306</v>
      </c>
      <c r="C84" s="61" t="s">
        <v>400</v>
      </c>
      <c r="D84" s="53" t="s">
        <v>190</v>
      </c>
      <c r="E84" s="52">
        <v>0</v>
      </c>
      <c r="F84" s="52">
        <v>0</v>
      </c>
      <c r="G84" s="52">
        <v>0</v>
      </c>
      <c r="H84" s="91">
        <f t="shared" si="1"/>
        <v>0</v>
      </c>
      <c r="I84" s="5" t="s">
        <v>187</v>
      </c>
      <c r="J84" s="5"/>
      <c r="K84" s="5"/>
      <c r="L84" s="5"/>
    </row>
    <row r="85" spans="2:12" ht="30" customHeight="1" x14ac:dyDescent="0.25">
      <c r="C85" s="16"/>
      <c r="E85" s="29">
        <f>SUM(E77:E84)</f>
        <v>13300</v>
      </c>
      <c r="F85" s="29">
        <f>SUM(F77:F84)</f>
        <v>0</v>
      </c>
      <c r="G85" s="29">
        <f>SUM(G77:G84)</f>
        <v>200</v>
      </c>
      <c r="H85" s="29">
        <f>SUM(H77:H84)</f>
        <v>13100</v>
      </c>
      <c r="I85" s="90"/>
      <c r="J85" s="90"/>
      <c r="K85" s="90"/>
      <c r="L85" s="5"/>
    </row>
    <row r="86" spans="2:12" ht="15" customHeight="1" x14ac:dyDescent="0.25">
      <c r="C86" s="20" t="s">
        <v>365</v>
      </c>
      <c r="E86" s="5"/>
      <c r="F86" s="5"/>
      <c r="H86" s="30"/>
      <c r="I86" s="28"/>
      <c r="J86" s="28"/>
      <c r="K86" s="28"/>
      <c r="L86" s="5"/>
    </row>
    <row r="87" spans="2:12" ht="30" customHeight="1" x14ac:dyDescent="0.25">
      <c r="B87" s="53" t="s">
        <v>253</v>
      </c>
      <c r="C87" s="16" t="s">
        <v>420</v>
      </c>
      <c r="D87" s="53" t="s">
        <v>419</v>
      </c>
      <c r="E87" s="5">
        <v>3000</v>
      </c>
      <c r="F87" s="5">
        <v>0</v>
      </c>
      <c r="G87" s="5">
        <v>0</v>
      </c>
      <c r="H87" s="30">
        <f t="shared" si="1"/>
        <v>3000</v>
      </c>
      <c r="I87" s="5" t="s">
        <v>187</v>
      </c>
      <c r="J87" s="5"/>
      <c r="K87" s="5"/>
      <c r="L87" s="5"/>
    </row>
    <row r="88" spans="2:12" ht="30" customHeight="1" x14ac:dyDescent="0.25">
      <c r="B88" s="53" t="s">
        <v>253</v>
      </c>
      <c r="C88" s="16" t="s">
        <v>416</v>
      </c>
      <c r="D88" s="53" t="s">
        <v>315</v>
      </c>
      <c r="E88" s="5">
        <v>3000</v>
      </c>
      <c r="F88" s="5">
        <v>0</v>
      </c>
      <c r="G88" s="5">
        <v>0</v>
      </c>
      <c r="H88" s="30">
        <f t="shared" si="1"/>
        <v>3000</v>
      </c>
      <c r="I88" s="5" t="s">
        <v>187</v>
      </c>
      <c r="J88" s="5"/>
      <c r="K88" s="5"/>
      <c r="L88" s="5"/>
    </row>
    <row r="89" spans="2:12" ht="30" customHeight="1" x14ac:dyDescent="0.25">
      <c r="C89" s="16"/>
      <c r="E89" s="52"/>
      <c r="F89" s="52"/>
      <c r="G89" s="52">
        <v>0</v>
      </c>
      <c r="H89" s="91">
        <f t="shared" si="1"/>
        <v>0</v>
      </c>
      <c r="I89" s="5" t="s">
        <v>187</v>
      </c>
      <c r="J89" s="5"/>
      <c r="K89" s="5"/>
      <c r="L89" s="5"/>
    </row>
    <row r="90" spans="2:12" ht="30" customHeight="1" x14ac:dyDescent="0.25">
      <c r="C90" s="16"/>
      <c r="E90" s="29">
        <f>SUM(E87:E89)</f>
        <v>6000</v>
      </c>
      <c r="F90" s="29">
        <f>SUM(F87:F89)</f>
        <v>0</v>
      </c>
      <c r="G90" s="29">
        <f>SUM(G87:G89)</f>
        <v>0</v>
      </c>
      <c r="H90" s="29">
        <f>SUM(H87:H89)</f>
        <v>6000</v>
      </c>
      <c r="I90" s="5"/>
      <c r="J90" s="5"/>
      <c r="K90" s="5"/>
      <c r="L90" s="5"/>
    </row>
    <row r="91" spans="2:12" ht="15" customHeight="1" x14ac:dyDescent="0.25">
      <c r="C91" s="20" t="s">
        <v>397</v>
      </c>
      <c r="E91" s="5"/>
      <c r="F91" s="5"/>
      <c r="H91" s="30"/>
      <c r="I91" s="5"/>
      <c r="J91" s="5"/>
      <c r="K91" s="5"/>
      <c r="L91" s="5"/>
    </row>
    <row r="92" spans="2:12" ht="30" customHeight="1" x14ac:dyDescent="0.25">
      <c r="B92" s="53" t="s">
        <v>253</v>
      </c>
      <c r="C92" s="16" t="s">
        <v>217</v>
      </c>
      <c r="D92" s="53" t="s">
        <v>218</v>
      </c>
      <c r="E92" s="5">
        <v>2500</v>
      </c>
      <c r="F92" s="5">
        <v>0</v>
      </c>
      <c r="G92" s="5">
        <v>0</v>
      </c>
      <c r="H92" s="30">
        <f t="shared" si="1"/>
        <v>2500</v>
      </c>
      <c r="I92" s="5" t="s">
        <v>187</v>
      </c>
      <c r="J92" s="5"/>
      <c r="K92" s="5"/>
      <c r="L92" s="5"/>
    </row>
    <row r="93" spans="2:12" ht="30" customHeight="1" x14ac:dyDescent="0.25">
      <c r="B93" s="53" t="s">
        <v>253</v>
      </c>
      <c r="C93" s="16" t="s">
        <v>339</v>
      </c>
      <c r="D93" s="53" t="s">
        <v>340</v>
      </c>
      <c r="E93" s="93">
        <v>4000</v>
      </c>
      <c r="F93" s="52">
        <v>0</v>
      </c>
      <c r="G93" s="52">
        <v>0</v>
      </c>
      <c r="H93" s="91">
        <f t="shared" si="1"/>
        <v>4000</v>
      </c>
      <c r="I93" s="5" t="s">
        <v>187</v>
      </c>
      <c r="J93" s="5"/>
      <c r="K93" s="5"/>
      <c r="L93" s="5"/>
    </row>
    <row r="94" spans="2:12" ht="30" customHeight="1" x14ac:dyDescent="0.25">
      <c r="C94" s="16"/>
      <c r="E94" s="29">
        <f>SUM(E92:E93)</f>
        <v>6500</v>
      </c>
      <c r="F94" s="29">
        <f t="shared" ref="F94:H94" si="2">SUM(F92:F93)</f>
        <v>0</v>
      </c>
      <c r="G94" s="29">
        <f t="shared" si="2"/>
        <v>0</v>
      </c>
      <c r="H94" s="29">
        <f t="shared" si="2"/>
        <v>6500</v>
      </c>
      <c r="I94" s="5"/>
      <c r="J94" s="5"/>
      <c r="K94" s="5"/>
      <c r="L94" s="5"/>
    </row>
    <row r="95" spans="2:12" ht="15" customHeight="1" x14ac:dyDescent="0.25">
      <c r="C95" s="20" t="s">
        <v>356</v>
      </c>
      <c r="E95" s="5"/>
      <c r="F95" s="5"/>
      <c r="H95" s="30"/>
      <c r="I95" s="5"/>
      <c r="J95" s="5"/>
      <c r="K95" s="5"/>
      <c r="L95" s="5"/>
    </row>
    <row r="96" spans="2:12" ht="30" customHeight="1" x14ac:dyDescent="0.25">
      <c r="B96" s="53" t="s">
        <v>253</v>
      </c>
      <c r="C96" s="61" t="s">
        <v>233</v>
      </c>
      <c r="D96" s="53" t="s">
        <v>232</v>
      </c>
      <c r="E96" s="5"/>
      <c r="F96" s="5">
        <v>0</v>
      </c>
      <c r="G96" s="5">
        <v>0</v>
      </c>
      <c r="H96" s="30">
        <f t="shared" si="1"/>
        <v>0</v>
      </c>
      <c r="I96" s="5" t="s">
        <v>187</v>
      </c>
      <c r="J96" s="5"/>
      <c r="K96" s="5"/>
      <c r="L96" s="5"/>
    </row>
    <row r="97" spans="2:12" ht="30" customHeight="1" x14ac:dyDescent="0.25">
      <c r="B97" s="53" t="s">
        <v>253</v>
      </c>
      <c r="C97" s="16" t="s">
        <v>224</v>
      </c>
      <c r="D97" s="53" t="s">
        <v>225</v>
      </c>
      <c r="E97" s="52">
        <v>3000</v>
      </c>
      <c r="F97" s="52">
        <v>0</v>
      </c>
      <c r="G97" s="52">
        <v>0</v>
      </c>
      <c r="H97" s="91">
        <f t="shared" si="1"/>
        <v>3000</v>
      </c>
      <c r="I97" s="5" t="s">
        <v>187</v>
      </c>
      <c r="J97" s="5"/>
      <c r="K97" s="5"/>
      <c r="L97" s="5"/>
    </row>
    <row r="98" spans="2:12" ht="30" customHeight="1" x14ac:dyDescent="0.25">
      <c r="C98" s="16"/>
      <c r="E98" s="29">
        <f>SUM(E96:E97)</f>
        <v>3000</v>
      </c>
      <c r="F98" s="29">
        <f t="shared" ref="F98:H98" si="3">SUM(F96:F97)</f>
        <v>0</v>
      </c>
      <c r="G98" s="29">
        <f t="shared" si="3"/>
        <v>0</v>
      </c>
      <c r="H98" s="29">
        <f t="shared" si="3"/>
        <v>3000</v>
      </c>
      <c r="I98" s="5"/>
      <c r="J98" s="5"/>
      <c r="K98" s="5"/>
      <c r="L98" s="5"/>
    </row>
    <row r="99" spans="2:12" ht="15" customHeight="1" x14ac:dyDescent="0.25">
      <c r="C99" s="20" t="s">
        <v>398</v>
      </c>
      <c r="E99" s="60"/>
      <c r="F99" s="60"/>
      <c r="H99" s="30"/>
      <c r="I99" s="5"/>
      <c r="J99" s="5"/>
      <c r="K99" s="5"/>
      <c r="L99" s="5"/>
    </row>
    <row r="100" spans="2:12" ht="30" customHeight="1" x14ac:dyDescent="0.25">
      <c r="B100" s="53" t="s">
        <v>253</v>
      </c>
      <c r="C100" s="61" t="s">
        <v>329</v>
      </c>
      <c r="D100" s="53" t="s">
        <v>330</v>
      </c>
      <c r="E100" s="52">
        <v>1500</v>
      </c>
      <c r="F100" s="52">
        <v>0</v>
      </c>
      <c r="G100" s="52">
        <v>0</v>
      </c>
      <c r="H100" s="91">
        <f t="shared" si="1"/>
        <v>1500</v>
      </c>
      <c r="I100" s="5" t="s">
        <v>187</v>
      </c>
      <c r="J100" s="5"/>
      <c r="K100" s="5"/>
      <c r="L100" s="5"/>
    </row>
    <row r="101" spans="2:12" ht="30" customHeight="1" x14ac:dyDescent="0.25">
      <c r="C101" s="16"/>
      <c r="E101" s="29">
        <f>SUM(E100:E100)</f>
        <v>1500</v>
      </c>
      <c r="F101" s="29">
        <f>SUM(F100:F100)</f>
        <v>0</v>
      </c>
      <c r="G101" s="29">
        <f>SUM(G100:G100)</f>
        <v>0</v>
      </c>
      <c r="H101" s="29">
        <f>SUM(H100:H100)</f>
        <v>1500</v>
      </c>
      <c r="I101" s="5"/>
      <c r="J101" s="5"/>
      <c r="K101" s="5"/>
      <c r="L101" s="5"/>
    </row>
    <row r="102" spans="2:12" ht="15" customHeight="1" x14ac:dyDescent="0.25">
      <c r="C102" s="20" t="s">
        <v>374</v>
      </c>
      <c r="E102" s="5"/>
      <c r="F102" s="5"/>
      <c r="H102" s="30"/>
      <c r="I102" s="5"/>
      <c r="J102" s="5"/>
      <c r="K102" s="5"/>
      <c r="L102" s="5"/>
    </row>
    <row r="103" spans="2:12" ht="30" customHeight="1" x14ac:dyDescent="0.25">
      <c r="B103" s="53" t="s">
        <v>253</v>
      </c>
      <c r="C103" s="61" t="s">
        <v>343</v>
      </c>
      <c r="D103" s="53" t="s">
        <v>18</v>
      </c>
      <c r="E103" s="52">
        <v>2300</v>
      </c>
      <c r="F103" s="52">
        <v>0</v>
      </c>
      <c r="G103" s="52">
        <v>0</v>
      </c>
      <c r="H103" s="91">
        <f t="shared" si="1"/>
        <v>2300</v>
      </c>
      <c r="I103" s="5" t="s">
        <v>187</v>
      </c>
      <c r="J103" s="5"/>
      <c r="K103" s="5"/>
      <c r="L103" s="5"/>
    </row>
    <row r="104" spans="2:12" ht="30" customHeight="1" x14ac:dyDescent="0.25">
      <c r="C104" s="16"/>
      <c r="E104" s="29">
        <f>SUM(E103)</f>
        <v>2300</v>
      </c>
      <c r="F104" s="29">
        <f t="shared" ref="F104:H104" si="4">SUM(F103)</f>
        <v>0</v>
      </c>
      <c r="G104" s="29">
        <f t="shared" si="4"/>
        <v>0</v>
      </c>
      <c r="H104" s="29">
        <f t="shared" si="4"/>
        <v>2300</v>
      </c>
      <c r="I104" s="5"/>
      <c r="J104" s="5"/>
      <c r="K104" s="5"/>
      <c r="L104" s="5"/>
    </row>
    <row r="105" spans="2:12" ht="15" customHeight="1" x14ac:dyDescent="0.25">
      <c r="C105" s="20" t="s">
        <v>366</v>
      </c>
      <c r="E105" s="5"/>
      <c r="F105" s="5"/>
      <c r="H105" s="30"/>
      <c r="I105" s="5"/>
      <c r="J105" s="5"/>
      <c r="K105" s="5"/>
      <c r="L105" s="5"/>
    </row>
    <row r="106" spans="2:12" ht="30" customHeight="1" x14ac:dyDescent="0.25">
      <c r="B106" s="53" t="s">
        <v>253</v>
      </c>
      <c r="C106" s="61" t="s">
        <v>326</v>
      </c>
      <c r="D106" s="53" t="s">
        <v>18</v>
      </c>
      <c r="E106" s="5">
        <v>2500</v>
      </c>
      <c r="F106" s="5">
        <v>0</v>
      </c>
      <c r="G106" s="5">
        <v>0</v>
      </c>
      <c r="H106" s="30">
        <f t="shared" si="1"/>
        <v>2500</v>
      </c>
      <c r="I106" s="5" t="s">
        <v>187</v>
      </c>
      <c r="J106" s="5"/>
      <c r="K106" s="5"/>
      <c r="L106" s="5"/>
    </row>
    <row r="107" spans="2:12" ht="30" customHeight="1" x14ac:dyDescent="0.25">
      <c r="B107" s="53" t="s">
        <v>253</v>
      </c>
      <c r="C107" s="61" t="s">
        <v>88</v>
      </c>
      <c r="D107" s="53" t="s">
        <v>230</v>
      </c>
      <c r="E107" s="52">
        <v>1000</v>
      </c>
      <c r="F107" s="52">
        <v>0</v>
      </c>
      <c r="G107" s="52">
        <v>0</v>
      </c>
      <c r="H107" s="91">
        <f t="shared" si="1"/>
        <v>1000</v>
      </c>
      <c r="I107" s="5" t="s">
        <v>187</v>
      </c>
      <c r="J107" s="5"/>
      <c r="K107" s="5"/>
      <c r="L107" s="5"/>
    </row>
    <row r="108" spans="2:12" ht="30" customHeight="1" x14ac:dyDescent="0.25">
      <c r="C108" s="16"/>
      <c r="E108" s="29">
        <f>SUM(E106:E107)</f>
        <v>3500</v>
      </c>
      <c r="F108" s="29">
        <f t="shared" ref="F108:H108" si="5">SUM(F106:F107)</f>
        <v>0</v>
      </c>
      <c r="G108" s="29">
        <f t="shared" si="5"/>
        <v>0</v>
      </c>
      <c r="H108" s="29">
        <f t="shared" si="5"/>
        <v>3500</v>
      </c>
      <c r="I108" s="5"/>
      <c r="J108" s="5"/>
      <c r="K108" s="5"/>
      <c r="L108" s="5"/>
    </row>
    <row r="109" spans="2:12" ht="15" customHeight="1" x14ac:dyDescent="0.25">
      <c r="C109" s="20" t="s">
        <v>350</v>
      </c>
      <c r="E109" s="5"/>
      <c r="F109" s="5"/>
      <c r="H109" s="30"/>
      <c r="I109" s="5"/>
      <c r="J109" s="5"/>
      <c r="K109" s="5"/>
      <c r="L109" s="5"/>
    </row>
    <row r="110" spans="2:12" ht="30" customHeight="1" x14ac:dyDescent="0.25">
      <c r="B110" s="53" t="s">
        <v>253</v>
      </c>
      <c r="C110" s="61" t="s">
        <v>231</v>
      </c>
      <c r="D110" s="53" t="s">
        <v>324</v>
      </c>
      <c r="E110" s="52">
        <v>0</v>
      </c>
      <c r="F110" s="52">
        <v>0</v>
      </c>
      <c r="G110" s="52">
        <v>0</v>
      </c>
      <c r="H110" s="91">
        <f t="shared" si="1"/>
        <v>0</v>
      </c>
      <c r="I110" s="5" t="s">
        <v>286</v>
      </c>
      <c r="J110" s="5"/>
      <c r="K110" s="5"/>
      <c r="L110" s="5"/>
    </row>
    <row r="111" spans="2:12" ht="30" customHeight="1" x14ac:dyDescent="0.25">
      <c r="C111" s="16"/>
      <c r="E111" s="29">
        <f>SUM(E110)</f>
        <v>0</v>
      </c>
      <c r="F111" s="29">
        <f t="shared" ref="F111:G111" si="6">SUM(F110)</f>
        <v>0</v>
      </c>
      <c r="G111" s="29">
        <f t="shared" si="6"/>
        <v>0</v>
      </c>
      <c r="H111" s="29">
        <f>SUM(H110:H110)</f>
        <v>0</v>
      </c>
      <c r="I111" s="5"/>
      <c r="J111" s="5"/>
      <c r="K111" s="5"/>
      <c r="L111" s="5"/>
    </row>
    <row r="112" spans="2:12" ht="15" customHeight="1" x14ac:dyDescent="0.25">
      <c r="C112" s="16"/>
      <c r="E112" s="5"/>
      <c r="F112" s="5"/>
      <c r="H112" s="5"/>
      <c r="I112" s="5"/>
      <c r="J112" s="5"/>
      <c r="K112" s="5"/>
      <c r="L112" s="5"/>
    </row>
    <row r="113" spans="3:12" ht="30" customHeight="1" thickBot="1" x14ac:dyDescent="0.3">
      <c r="C113" s="20" t="s">
        <v>185</v>
      </c>
      <c r="E113" s="6">
        <f>E17+E27+E50+E75+E85+E90+E94+E98+E101+E104+E108+E111</f>
        <v>138150</v>
      </c>
      <c r="F113" s="6">
        <f>F17+F27+F50+F75+F85+F90+F94+F98+F101+F104+F108+F111</f>
        <v>0</v>
      </c>
      <c r="G113" s="6">
        <f>G17+G27+G50+G75+G85+G90+G94+G98+G101+G104+G108+G111</f>
        <v>2800</v>
      </c>
      <c r="H113" s="6">
        <f>H17+H27+H50+H75+H85+H90+H94+H98+H101+H104+H108+H111</f>
        <v>135350</v>
      </c>
      <c r="I113" s="28"/>
      <c r="J113" s="28"/>
      <c r="K113" s="28"/>
      <c r="L113" s="29"/>
    </row>
    <row r="114" spans="3:12" ht="15.75" thickTop="1" x14ac:dyDescent="0.25"/>
    <row r="115" spans="3:12" x14ac:dyDescent="0.25">
      <c r="L115" s="30"/>
    </row>
    <row r="119" spans="3:12" x14ac:dyDescent="0.25">
      <c r="C119" s="7"/>
      <c r="H119" s="7"/>
      <c r="I119" s="7"/>
      <c r="J119" s="7"/>
    </row>
    <row r="120" spans="3:12" x14ac:dyDescent="0.25">
      <c r="C120" s="31" t="s">
        <v>28</v>
      </c>
      <c r="H120" s="102" t="s">
        <v>29</v>
      </c>
      <c r="I120" s="102"/>
      <c r="J120" s="102"/>
    </row>
    <row r="121" spans="3:12" x14ac:dyDescent="0.25">
      <c r="C121" s="77" t="s">
        <v>30</v>
      </c>
      <c r="H121" s="100" t="s">
        <v>31</v>
      </c>
      <c r="I121" s="100"/>
      <c r="J121" s="100"/>
    </row>
  </sheetData>
  <mergeCells count="2">
    <mergeCell ref="H120:J120"/>
    <mergeCell ref="H121:J121"/>
  </mergeCells>
  <pageMargins left="0.70866141732283472" right="0.70866141732283472" top="0.74803149606299213" bottom="0.86614173228346458" header="0.31496062992125984" footer="0.31496062992125984"/>
  <pageSetup paperSize="5" scale="85" orientation="landscape" r:id="rId1"/>
  <headerFooter>
    <oddFooter>&amp;R2da. Quincena Sept.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opLeftCell="B1" zoomScale="90" zoomScaleNormal="90" workbookViewId="0">
      <pane ySplit="6" topLeftCell="A121" activePane="bottomLeft" state="frozen"/>
      <selection pane="bottomLeft" activeCell="K130" sqref="K130"/>
    </sheetView>
  </sheetViews>
  <sheetFormatPr baseColWidth="10" defaultRowHeight="15" x14ac:dyDescent="0.25"/>
  <cols>
    <col min="1" max="1" width="17.42578125" style="53" customWidth="1"/>
    <col min="2" max="2" width="32" style="53" customWidth="1"/>
    <col min="3" max="3" width="31.7109375" style="53" bestFit="1" customWidth="1"/>
    <col min="4" max="4" width="12" style="53" bestFit="1" customWidth="1"/>
    <col min="5" max="5" width="11" style="53" bestFit="1" customWidth="1"/>
    <col min="6" max="7" width="10.140625" style="5" customWidth="1"/>
    <col min="8" max="8" width="11.42578125" style="5" customWidth="1"/>
    <col min="9" max="9" width="12" style="53" bestFit="1" customWidth="1"/>
    <col min="10" max="16384" width="11.42578125" style="53"/>
  </cols>
  <sheetData>
    <row r="1" spans="1:12" x14ac:dyDescent="0.25">
      <c r="A1" s="8"/>
      <c r="B1" s="8"/>
      <c r="C1" s="8"/>
      <c r="D1" s="8"/>
      <c r="E1" s="8"/>
      <c r="F1" s="12"/>
      <c r="G1" s="12"/>
      <c r="H1" s="12"/>
      <c r="I1" s="8"/>
      <c r="J1" s="8"/>
      <c r="K1" s="8"/>
      <c r="L1" s="8"/>
    </row>
    <row r="2" spans="1:12" x14ac:dyDescent="0.25">
      <c r="A2" s="8"/>
      <c r="B2" s="9" t="s">
        <v>0</v>
      </c>
      <c r="C2" s="8"/>
      <c r="D2" s="8"/>
      <c r="E2" s="8"/>
      <c r="F2" s="12"/>
      <c r="G2" s="12"/>
      <c r="H2" s="12"/>
      <c r="I2" s="8"/>
      <c r="J2" s="8"/>
      <c r="K2" s="8"/>
      <c r="L2" s="8"/>
    </row>
    <row r="3" spans="1:12" x14ac:dyDescent="0.25">
      <c r="A3" s="8"/>
      <c r="B3" s="8" t="s">
        <v>435</v>
      </c>
      <c r="C3" s="8"/>
      <c r="D3" s="8"/>
      <c r="E3" s="8"/>
      <c r="F3" s="12"/>
      <c r="G3" s="12"/>
      <c r="H3" s="12"/>
      <c r="I3" s="8"/>
      <c r="J3" s="8"/>
      <c r="K3" s="8"/>
      <c r="L3" s="8"/>
    </row>
    <row r="4" spans="1:12" x14ac:dyDescent="0.25">
      <c r="A4" s="8"/>
      <c r="B4" s="8"/>
      <c r="C4" s="8"/>
      <c r="D4" s="8"/>
      <c r="E4" s="8"/>
      <c r="F4" s="12"/>
      <c r="G4" s="12"/>
      <c r="H4" s="12"/>
      <c r="I4" s="8"/>
      <c r="J4" s="8"/>
      <c r="K4" s="8"/>
      <c r="L4" s="8"/>
    </row>
    <row r="5" spans="1:12" x14ac:dyDescent="0.25">
      <c r="A5" s="8"/>
      <c r="B5" s="8"/>
      <c r="C5" s="8"/>
      <c r="D5" s="8"/>
      <c r="E5" s="8"/>
      <c r="F5" s="12"/>
      <c r="G5" s="12"/>
      <c r="H5" s="12"/>
      <c r="I5" s="8"/>
      <c r="J5" s="8"/>
      <c r="K5" s="8"/>
      <c r="L5" s="8"/>
    </row>
    <row r="6" spans="1:12" ht="36.75" x14ac:dyDescent="0.25">
      <c r="A6" s="8"/>
      <c r="B6" s="8"/>
      <c r="C6" s="10" t="s">
        <v>1</v>
      </c>
      <c r="D6" s="10" t="s">
        <v>3</v>
      </c>
      <c r="E6" s="10" t="s">
        <v>5</v>
      </c>
      <c r="F6" s="48" t="s">
        <v>110</v>
      </c>
      <c r="G6" s="48" t="s">
        <v>11</v>
      </c>
      <c r="H6" s="48" t="s">
        <v>336</v>
      </c>
      <c r="I6" s="10" t="s">
        <v>12</v>
      </c>
      <c r="J6" s="8"/>
      <c r="K6" s="8"/>
      <c r="L6" s="8"/>
    </row>
    <row r="7" spans="1:12" x14ac:dyDescent="0.25">
      <c r="A7" s="8"/>
      <c r="B7" s="8"/>
      <c r="C7" s="68"/>
      <c r="D7" s="68"/>
      <c r="E7" s="68"/>
      <c r="F7" s="69"/>
      <c r="G7" s="69"/>
      <c r="H7" s="69"/>
      <c r="I7" s="68"/>
      <c r="J7" s="8"/>
      <c r="K7" s="8"/>
      <c r="L7" s="8"/>
    </row>
    <row r="8" spans="1:12" x14ac:dyDescent="0.25">
      <c r="A8" s="8"/>
      <c r="B8" s="67" t="s">
        <v>353</v>
      </c>
      <c r="C8" s="68"/>
      <c r="D8" s="68"/>
      <c r="E8" s="68"/>
      <c r="F8" s="69"/>
      <c r="G8" s="69"/>
      <c r="H8" s="69"/>
      <c r="I8" s="68"/>
      <c r="J8" s="8"/>
      <c r="K8" s="8"/>
      <c r="L8" s="8"/>
    </row>
    <row r="9" spans="1:12" ht="30" customHeight="1" x14ac:dyDescent="0.25">
      <c r="A9" s="8" t="s">
        <v>32</v>
      </c>
      <c r="B9" s="8" t="s">
        <v>33</v>
      </c>
      <c r="C9" s="8" t="s">
        <v>34</v>
      </c>
      <c r="D9" s="11">
        <v>20500</v>
      </c>
      <c r="E9" s="12">
        <v>4310.45</v>
      </c>
      <c r="F9" s="12">
        <v>0</v>
      </c>
      <c r="G9" s="12">
        <v>0</v>
      </c>
      <c r="H9" s="12">
        <v>0</v>
      </c>
      <c r="I9" s="72">
        <f>D9-E9-F9-G9-H9</f>
        <v>16189.55</v>
      </c>
      <c r="J9" s="103"/>
      <c r="K9" s="103"/>
      <c r="L9" s="103"/>
    </row>
    <row r="10" spans="1:12" ht="30" customHeight="1" x14ac:dyDescent="0.25">
      <c r="A10" s="8" t="s">
        <v>35</v>
      </c>
      <c r="B10" s="13" t="s">
        <v>36</v>
      </c>
      <c r="C10" s="13" t="s">
        <v>37</v>
      </c>
      <c r="D10" s="12">
        <v>5500</v>
      </c>
      <c r="E10" s="12">
        <v>0</v>
      </c>
      <c r="F10" s="12">
        <v>0</v>
      </c>
      <c r="G10" s="12">
        <v>0</v>
      </c>
      <c r="H10" s="12">
        <v>0</v>
      </c>
      <c r="I10" s="72">
        <f t="shared" ref="I10:I33" si="0">D10-E10-F10-G10-H10</f>
        <v>5500</v>
      </c>
      <c r="J10" s="103"/>
      <c r="K10" s="103"/>
      <c r="L10" s="103"/>
    </row>
    <row r="11" spans="1:12" ht="30" customHeight="1" x14ac:dyDescent="0.25">
      <c r="A11" s="8" t="s">
        <v>35</v>
      </c>
      <c r="B11" s="13" t="s">
        <v>38</v>
      </c>
      <c r="C11" s="13" t="s">
        <v>39</v>
      </c>
      <c r="D11" s="12">
        <v>3200</v>
      </c>
      <c r="E11" s="12">
        <v>0</v>
      </c>
      <c r="F11" s="12">
        <v>0</v>
      </c>
      <c r="G11" s="12">
        <v>0</v>
      </c>
      <c r="H11" s="12">
        <v>0</v>
      </c>
      <c r="I11" s="72">
        <f t="shared" si="0"/>
        <v>3200</v>
      </c>
      <c r="J11" s="103"/>
      <c r="K11" s="103"/>
      <c r="L11" s="103"/>
    </row>
    <row r="12" spans="1:12" ht="30" customHeight="1" x14ac:dyDescent="0.25">
      <c r="A12" s="8" t="s">
        <v>35</v>
      </c>
      <c r="B12" s="13" t="s">
        <v>38</v>
      </c>
      <c r="C12" s="13" t="s">
        <v>40</v>
      </c>
      <c r="D12" s="12">
        <v>2800</v>
      </c>
      <c r="E12" s="12">
        <v>0</v>
      </c>
      <c r="F12" s="12">
        <v>500</v>
      </c>
      <c r="G12" s="12">
        <f>D12/15*1</f>
        <v>186.66666666666666</v>
      </c>
      <c r="H12" s="12">
        <v>0</v>
      </c>
      <c r="I12" s="72">
        <f t="shared" si="0"/>
        <v>2113.3333333333335</v>
      </c>
      <c r="J12" s="103"/>
      <c r="K12" s="103"/>
      <c r="L12" s="103"/>
    </row>
    <row r="13" spans="1:12" ht="30" customHeight="1" x14ac:dyDescent="0.25">
      <c r="A13" s="8" t="s">
        <v>35</v>
      </c>
      <c r="B13" s="8" t="s">
        <v>38</v>
      </c>
      <c r="C13" s="8" t="s">
        <v>103</v>
      </c>
      <c r="D13" s="82">
        <v>3000</v>
      </c>
      <c r="E13" s="82">
        <v>0</v>
      </c>
      <c r="F13" s="82">
        <v>0</v>
      </c>
      <c r="G13" s="82">
        <v>0</v>
      </c>
      <c r="H13" s="82">
        <v>0</v>
      </c>
      <c r="I13" s="84">
        <f t="shared" si="0"/>
        <v>3000</v>
      </c>
      <c r="J13" s="103"/>
      <c r="K13" s="103"/>
      <c r="L13" s="103"/>
    </row>
    <row r="14" spans="1:12" ht="30" customHeight="1" x14ac:dyDescent="0.25">
      <c r="A14" s="8"/>
      <c r="B14" s="8"/>
      <c r="C14" s="68"/>
      <c r="D14" s="83">
        <f>SUM(D9:D13)</f>
        <v>35000</v>
      </c>
      <c r="E14" s="83">
        <f t="shared" ref="E14:I14" si="1">SUM(E9:E13)</f>
        <v>4310.45</v>
      </c>
      <c r="F14" s="83">
        <f t="shared" si="1"/>
        <v>500</v>
      </c>
      <c r="G14" s="83">
        <f t="shared" si="1"/>
        <v>186.66666666666666</v>
      </c>
      <c r="H14" s="83">
        <f t="shared" si="1"/>
        <v>0</v>
      </c>
      <c r="I14" s="83">
        <f t="shared" si="1"/>
        <v>30002.883333333331</v>
      </c>
      <c r="J14" s="104"/>
      <c r="K14" s="104"/>
      <c r="L14" s="104"/>
    </row>
    <row r="15" spans="1:12" x14ac:dyDescent="0.25">
      <c r="A15" s="8"/>
      <c r="B15" s="67" t="s">
        <v>354</v>
      </c>
      <c r="C15" s="68"/>
      <c r="D15" s="68"/>
      <c r="E15" s="68"/>
      <c r="F15" s="69"/>
      <c r="G15" s="69"/>
      <c r="H15" s="69"/>
      <c r="I15" s="72"/>
      <c r="J15" s="73"/>
      <c r="K15" s="73"/>
      <c r="L15" s="73"/>
    </row>
    <row r="16" spans="1:12" ht="30" customHeight="1" x14ac:dyDescent="0.25">
      <c r="A16" s="8" t="s">
        <v>32</v>
      </c>
      <c r="B16" s="8" t="s">
        <v>41</v>
      </c>
      <c r="C16" s="8" t="s">
        <v>42</v>
      </c>
      <c r="D16" s="12">
        <v>9750</v>
      </c>
      <c r="E16" s="12">
        <v>1528.05</v>
      </c>
      <c r="F16" s="12">
        <v>1000</v>
      </c>
      <c r="G16" s="12">
        <v>0</v>
      </c>
      <c r="H16" s="12">
        <v>0</v>
      </c>
      <c r="I16" s="72">
        <f t="shared" si="0"/>
        <v>7221.9500000000007</v>
      </c>
      <c r="J16" s="65"/>
      <c r="K16" s="65"/>
      <c r="L16" s="65"/>
    </row>
    <row r="17" spans="1:12" ht="30" customHeight="1" x14ac:dyDescent="0.25">
      <c r="A17" s="8" t="s">
        <v>32</v>
      </c>
      <c r="B17" s="8" t="s">
        <v>41</v>
      </c>
      <c r="C17" s="8" t="s">
        <v>43</v>
      </c>
      <c r="D17" s="12">
        <v>9750</v>
      </c>
      <c r="E17" s="12">
        <v>1528.05</v>
      </c>
      <c r="F17" s="12">
        <v>0</v>
      </c>
      <c r="G17" s="12">
        <v>0</v>
      </c>
      <c r="H17" s="12">
        <v>0</v>
      </c>
      <c r="I17" s="72">
        <f t="shared" si="0"/>
        <v>8221.9500000000007</v>
      </c>
      <c r="J17" s="65"/>
      <c r="K17" s="65"/>
      <c r="L17" s="65"/>
    </row>
    <row r="18" spans="1:12" ht="30" customHeight="1" x14ac:dyDescent="0.25">
      <c r="A18" s="8" t="s">
        <v>32</v>
      </c>
      <c r="B18" s="8" t="s">
        <v>41</v>
      </c>
      <c r="C18" s="8" t="s">
        <v>44</v>
      </c>
      <c r="D18" s="12">
        <v>9750</v>
      </c>
      <c r="E18" s="12">
        <v>1528.05</v>
      </c>
      <c r="F18" s="12">
        <v>0</v>
      </c>
      <c r="G18" s="12">
        <v>0</v>
      </c>
      <c r="H18" s="12">
        <v>0</v>
      </c>
      <c r="I18" s="72">
        <f t="shared" si="0"/>
        <v>8221.9500000000007</v>
      </c>
      <c r="J18" s="103"/>
      <c r="K18" s="103"/>
      <c r="L18" s="103"/>
    </row>
    <row r="19" spans="1:12" ht="30" customHeight="1" x14ac:dyDescent="0.25">
      <c r="A19" s="8" t="s">
        <v>32</v>
      </c>
      <c r="B19" s="8" t="s">
        <v>41</v>
      </c>
      <c r="C19" s="8" t="s">
        <v>45</v>
      </c>
      <c r="D19" s="12">
        <v>9750</v>
      </c>
      <c r="E19" s="12">
        <v>1528.05</v>
      </c>
      <c r="F19" s="12">
        <v>1221.95</v>
      </c>
      <c r="G19" s="12">
        <v>0</v>
      </c>
      <c r="H19" s="12">
        <v>0</v>
      </c>
      <c r="I19" s="72">
        <f t="shared" si="0"/>
        <v>7000.0000000000009</v>
      </c>
      <c r="J19" s="103"/>
      <c r="K19" s="103"/>
      <c r="L19" s="103"/>
    </row>
    <row r="20" spans="1:12" ht="30" customHeight="1" x14ac:dyDescent="0.25">
      <c r="A20" s="8" t="s">
        <v>32</v>
      </c>
      <c r="B20" s="8" t="s">
        <v>41</v>
      </c>
      <c r="C20" s="8" t="s">
        <v>46</v>
      </c>
      <c r="D20" s="12">
        <v>9750</v>
      </c>
      <c r="E20" s="12">
        <v>1528.05</v>
      </c>
      <c r="F20" s="12">
        <v>0</v>
      </c>
      <c r="G20" s="12">
        <v>0</v>
      </c>
      <c r="H20" s="12">
        <v>0</v>
      </c>
      <c r="I20" s="72">
        <f t="shared" si="0"/>
        <v>8221.9500000000007</v>
      </c>
      <c r="J20" s="103"/>
      <c r="K20" s="103"/>
      <c r="L20" s="103"/>
    </row>
    <row r="21" spans="1:12" ht="30" customHeight="1" x14ac:dyDescent="0.25">
      <c r="A21" s="8" t="s">
        <v>32</v>
      </c>
      <c r="B21" s="8" t="s">
        <v>41</v>
      </c>
      <c r="C21" s="8" t="s">
        <v>47</v>
      </c>
      <c r="D21" s="12">
        <v>9750</v>
      </c>
      <c r="E21" s="12">
        <v>1528.05</v>
      </c>
      <c r="F21" s="12">
        <v>0</v>
      </c>
      <c r="G21" s="12">
        <v>0</v>
      </c>
      <c r="H21" s="12">
        <v>0</v>
      </c>
      <c r="I21" s="72">
        <f t="shared" si="0"/>
        <v>8221.9500000000007</v>
      </c>
      <c r="J21" s="103"/>
      <c r="K21" s="103"/>
      <c r="L21" s="103"/>
    </row>
    <row r="22" spans="1:12" ht="30" customHeight="1" x14ac:dyDescent="0.25">
      <c r="A22" s="8" t="s">
        <v>32</v>
      </c>
      <c r="B22" s="8" t="s">
        <v>41</v>
      </c>
      <c r="C22" s="8" t="s">
        <v>48</v>
      </c>
      <c r="D22" s="12">
        <v>9750</v>
      </c>
      <c r="E22" s="12">
        <v>1528.05</v>
      </c>
      <c r="F22" s="12">
        <v>0</v>
      </c>
      <c r="G22" s="12">
        <v>0</v>
      </c>
      <c r="H22" s="12">
        <v>0</v>
      </c>
      <c r="I22" s="72">
        <f t="shared" si="0"/>
        <v>8221.9500000000007</v>
      </c>
      <c r="J22" s="103"/>
      <c r="K22" s="103"/>
      <c r="L22" s="103"/>
    </row>
    <row r="23" spans="1:12" ht="30" customHeight="1" x14ac:dyDescent="0.25">
      <c r="A23" s="8" t="s">
        <v>32</v>
      </c>
      <c r="B23" s="8" t="s">
        <v>41</v>
      </c>
      <c r="C23" s="8" t="s">
        <v>49</v>
      </c>
      <c r="D23" s="12">
        <v>9750</v>
      </c>
      <c r="E23" s="12">
        <v>1528.05</v>
      </c>
      <c r="F23" s="12">
        <v>500</v>
      </c>
      <c r="G23" s="12">
        <v>0</v>
      </c>
      <c r="H23" s="12">
        <v>0</v>
      </c>
      <c r="I23" s="72">
        <f t="shared" si="0"/>
        <v>7721.9500000000007</v>
      </c>
      <c r="J23" s="103"/>
      <c r="K23" s="103"/>
      <c r="L23" s="103"/>
    </row>
    <row r="24" spans="1:12" ht="30" customHeight="1" x14ac:dyDescent="0.25">
      <c r="A24" s="8" t="s">
        <v>32</v>
      </c>
      <c r="B24" s="8" t="s">
        <v>41</v>
      </c>
      <c r="C24" s="8" t="s">
        <v>50</v>
      </c>
      <c r="D24" s="82">
        <v>9750</v>
      </c>
      <c r="E24" s="82">
        <v>1528.05</v>
      </c>
      <c r="F24" s="82">
        <v>0</v>
      </c>
      <c r="G24" s="82">
        <v>0</v>
      </c>
      <c r="H24" s="82">
        <v>0</v>
      </c>
      <c r="I24" s="84">
        <f t="shared" si="0"/>
        <v>8221.9500000000007</v>
      </c>
      <c r="J24" s="103"/>
      <c r="K24" s="103"/>
      <c r="L24" s="103"/>
    </row>
    <row r="25" spans="1:12" ht="30" customHeight="1" x14ac:dyDescent="0.25">
      <c r="A25" s="8"/>
      <c r="B25" s="8"/>
      <c r="C25" s="8"/>
      <c r="D25" s="81">
        <f t="shared" ref="D25:I25" si="2">SUM(D16:D24)</f>
        <v>87750</v>
      </c>
      <c r="E25" s="81">
        <f t="shared" si="2"/>
        <v>13752.449999999997</v>
      </c>
      <c r="F25" s="81">
        <f t="shared" si="2"/>
        <v>2721.95</v>
      </c>
      <c r="G25" s="81">
        <f t="shared" si="2"/>
        <v>0</v>
      </c>
      <c r="H25" s="81">
        <f t="shared" si="2"/>
        <v>0</v>
      </c>
      <c r="I25" s="81">
        <f t="shared" si="2"/>
        <v>71275.599999999991</v>
      </c>
      <c r="J25" s="104"/>
      <c r="K25" s="104"/>
      <c r="L25" s="104"/>
    </row>
    <row r="26" spans="1:12" ht="15" customHeight="1" x14ac:dyDescent="0.25">
      <c r="A26" s="8"/>
      <c r="B26" s="67" t="s">
        <v>350</v>
      </c>
      <c r="C26" s="8"/>
      <c r="D26" s="12"/>
      <c r="E26" s="12"/>
      <c r="F26" s="12"/>
      <c r="G26" s="12"/>
      <c r="H26" s="12"/>
      <c r="I26" s="72"/>
      <c r="J26" s="104"/>
      <c r="K26" s="104"/>
      <c r="L26" s="104"/>
    </row>
    <row r="27" spans="1:12" ht="30" customHeight="1" x14ac:dyDescent="0.25">
      <c r="A27" s="8" t="s">
        <v>32</v>
      </c>
      <c r="B27" s="8" t="s">
        <v>51</v>
      </c>
      <c r="C27" s="8" t="s">
        <v>52</v>
      </c>
      <c r="D27" s="12">
        <v>14300</v>
      </c>
      <c r="E27" s="12">
        <v>2584.48</v>
      </c>
      <c r="F27" s="12">
        <v>500</v>
      </c>
      <c r="G27" s="12">
        <v>0</v>
      </c>
      <c r="H27" s="12">
        <v>0</v>
      </c>
      <c r="I27" s="72">
        <f t="shared" si="0"/>
        <v>11215.52</v>
      </c>
      <c r="J27" s="103"/>
      <c r="K27" s="103"/>
      <c r="L27" s="103"/>
    </row>
    <row r="28" spans="1:12" ht="30" customHeight="1" x14ac:dyDescent="0.25">
      <c r="A28" s="8" t="s">
        <v>35</v>
      </c>
      <c r="B28" s="8" t="s">
        <v>53</v>
      </c>
      <c r="C28" s="8" t="s">
        <v>239</v>
      </c>
      <c r="D28" s="12">
        <v>2625</v>
      </c>
      <c r="E28" s="12">
        <v>0</v>
      </c>
      <c r="F28" s="12">
        <v>0</v>
      </c>
      <c r="G28" s="12">
        <v>0</v>
      </c>
      <c r="H28" s="12">
        <v>0</v>
      </c>
      <c r="I28" s="72">
        <f t="shared" si="0"/>
        <v>2625</v>
      </c>
      <c r="J28" s="103"/>
      <c r="K28" s="103"/>
      <c r="L28" s="103"/>
    </row>
    <row r="29" spans="1:12" ht="30" customHeight="1" x14ac:dyDescent="0.25">
      <c r="A29" s="8" t="s">
        <v>35</v>
      </c>
      <c r="B29" s="8" t="s">
        <v>54</v>
      </c>
      <c r="C29" s="8" t="s">
        <v>240</v>
      </c>
      <c r="D29" s="12">
        <v>7500</v>
      </c>
      <c r="E29" s="12">
        <v>0</v>
      </c>
      <c r="F29" s="12">
        <v>0</v>
      </c>
      <c r="G29" s="12">
        <v>0</v>
      </c>
      <c r="H29" s="12">
        <v>0</v>
      </c>
      <c r="I29" s="72">
        <f t="shared" si="0"/>
        <v>7500</v>
      </c>
      <c r="J29" s="103"/>
      <c r="K29" s="103"/>
      <c r="L29" s="103"/>
    </row>
    <row r="30" spans="1:12" ht="30" customHeight="1" x14ac:dyDescent="0.25">
      <c r="A30" s="8" t="s">
        <v>35</v>
      </c>
      <c r="B30" s="8" t="s">
        <v>55</v>
      </c>
      <c r="C30" s="8" t="s">
        <v>56</v>
      </c>
      <c r="D30" s="12">
        <v>4000</v>
      </c>
      <c r="E30" s="12">
        <v>0</v>
      </c>
      <c r="F30" s="12">
        <v>0</v>
      </c>
      <c r="G30" s="12">
        <v>0</v>
      </c>
      <c r="H30" s="12">
        <v>0</v>
      </c>
      <c r="I30" s="72">
        <f t="shared" si="0"/>
        <v>4000</v>
      </c>
      <c r="J30" s="103"/>
      <c r="K30" s="103"/>
      <c r="L30" s="103"/>
    </row>
    <row r="31" spans="1:12" ht="30" customHeight="1" x14ac:dyDescent="0.25">
      <c r="A31" s="8" t="s">
        <v>35</v>
      </c>
      <c r="B31" s="8" t="s">
        <v>55</v>
      </c>
      <c r="C31" s="8" t="s">
        <v>57</v>
      </c>
      <c r="D31" s="12">
        <v>4000</v>
      </c>
      <c r="E31" s="12">
        <v>0</v>
      </c>
      <c r="F31" s="12">
        <v>0</v>
      </c>
      <c r="G31" s="12">
        <v>0</v>
      </c>
      <c r="H31" s="12">
        <v>0</v>
      </c>
      <c r="I31" s="72">
        <f t="shared" si="0"/>
        <v>4000</v>
      </c>
      <c r="J31" s="103"/>
      <c r="K31" s="103"/>
      <c r="L31" s="103"/>
    </row>
    <row r="32" spans="1:12" ht="30" customHeight="1" x14ac:dyDescent="0.25">
      <c r="A32" s="8" t="s">
        <v>35</v>
      </c>
      <c r="B32" s="8" t="s">
        <v>58</v>
      </c>
      <c r="C32" s="8" t="s">
        <v>59</v>
      </c>
      <c r="D32" s="12">
        <v>3000</v>
      </c>
      <c r="E32" s="12">
        <v>0</v>
      </c>
      <c r="F32" s="12">
        <v>0</v>
      </c>
      <c r="G32" s="12">
        <v>0</v>
      </c>
      <c r="H32" s="12">
        <v>0</v>
      </c>
      <c r="I32" s="72">
        <f t="shared" si="0"/>
        <v>3000</v>
      </c>
      <c r="J32" s="103"/>
      <c r="K32" s="103"/>
      <c r="L32" s="103"/>
    </row>
    <row r="33" spans="1:12" ht="30" customHeight="1" x14ac:dyDescent="0.25">
      <c r="A33" s="8" t="s">
        <v>337</v>
      </c>
      <c r="B33" s="8" t="s">
        <v>58</v>
      </c>
      <c r="C33" s="8" t="s">
        <v>341</v>
      </c>
      <c r="D33" s="82">
        <v>3000</v>
      </c>
      <c r="E33" s="82">
        <v>0</v>
      </c>
      <c r="F33" s="82">
        <v>0</v>
      </c>
      <c r="G33" s="82">
        <v>0</v>
      </c>
      <c r="H33" s="82">
        <v>0</v>
      </c>
      <c r="I33" s="72">
        <f t="shared" si="0"/>
        <v>3000</v>
      </c>
      <c r="J33" s="103"/>
      <c r="K33" s="103"/>
      <c r="L33" s="103"/>
    </row>
    <row r="34" spans="1:12" ht="30" customHeight="1" x14ac:dyDescent="0.25">
      <c r="A34" s="8"/>
      <c r="B34" s="8"/>
      <c r="C34" s="8"/>
      <c r="D34" s="81">
        <f>SUM(D27:D33)</f>
        <v>38425</v>
      </c>
      <c r="E34" s="81">
        <f t="shared" ref="E34:I34" si="3">SUM(E27:E33)</f>
        <v>2584.48</v>
      </c>
      <c r="F34" s="81">
        <f t="shared" si="3"/>
        <v>500</v>
      </c>
      <c r="G34" s="81">
        <f t="shared" si="3"/>
        <v>0</v>
      </c>
      <c r="H34" s="81">
        <f t="shared" si="3"/>
        <v>0</v>
      </c>
      <c r="I34" s="81">
        <f t="shared" si="3"/>
        <v>35340.520000000004</v>
      </c>
      <c r="J34" s="104"/>
      <c r="K34" s="104"/>
      <c r="L34" s="104"/>
    </row>
    <row r="35" spans="1:12" ht="15" customHeight="1" x14ac:dyDescent="0.25">
      <c r="A35" s="8"/>
      <c r="B35" s="71" t="s">
        <v>355</v>
      </c>
      <c r="C35" s="8"/>
      <c r="D35" s="12"/>
      <c r="E35" s="12"/>
      <c r="F35" s="12"/>
      <c r="G35" s="12"/>
      <c r="H35" s="12"/>
      <c r="I35" s="12"/>
      <c r="J35" s="104"/>
      <c r="K35" s="104"/>
      <c r="L35" s="104"/>
    </row>
    <row r="36" spans="1:12" ht="30" customHeight="1" x14ac:dyDescent="0.25">
      <c r="A36" s="8" t="s">
        <v>35</v>
      </c>
      <c r="B36" s="13" t="s">
        <v>60</v>
      </c>
      <c r="C36" s="13" t="s">
        <v>61</v>
      </c>
      <c r="D36" s="82">
        <v>5500</v>
      </c>
      <c r="E36" s="82">
        <v>0</v>
      </c>
      <c r="F36" s="82"/>
      <c r="G36" s="82">
        <v>0</v>
      </c>
      <c r="H36" s="82"/>
      <c r="I36" s="82">
        <f>+D36-E36-F36-G36-H36</f>
        <v>5500</v>
      </c>
      <c r="J36" s="103"/>
      <c r="K36" s="103"/>
      <c r="L36" s="103"/>
    </row>
    <row r="37" spans="1:12" ht="30" customHeight="1" x14ac:dyDescent="0.25">
      <c r="A37" s="8"/>
      <c r="B37" s="8"/>
      <c r="C37" s="8"/>
      <c r="D37" s="81">
        <f>SUM(D36)</f>
        <v>5500</v>
      </c>
      <c r="E37" s="81">
        <f t="shared" ref="E37:I37" si="4">SUM(E36)</f>
        <v>0</v>
      </c>
      <c r="F37" s="81">
        <f t="shared" si="4"/>
        <v>0</v>
      </c>
      <c r="G37" s="81">
        <f t="shared" si="4"/>
        <v>0</v>
      </c>
      <c r="H37" s="81">
        <f t="shared" si="4"/>
        <v>0</v>
      </c>
      <c r="I37" s="81">
        <f t="shared" si="4"/>
        <v>5500</v>
      </c>
      <c r="J37" s="104"/>
      <c r="K37" s="104"/>
      <c r="L37" s="104"/>
    </row>
    <row r="38" spans="1:12" ht="15" customHeight="1" x14ac:dyDescent="0.25">
      <c r="A38" s="8"/>
      <c r="B38" s="71" t="s">
        <v>356</v>
      </c>
      <c r="C38" s="8"/>
      <c r="D38" s="12"/>
      <c r="E38" s="12"/>
      <c r="F38" s="12"/>
      <c r="G38" s="12"/>
      <c r="H38" s="12"/>
      <c r="I38" s="12"/>
      <c r="J38" s="104"/>
      <c r="K38" s="104"/>
      <c r="L38" s="104"/>
    </row>
    <row r="39" spans="1:12" ht="30" customHeight="1" x14ac:dyDescent="0.25">
      <c r="A39" s="8" t="s">
        <v>35</v>
      </c>
      <c r="B39" s="13" t="s">
        <v>62</v>
      </c>
      <c r="C39" s="13" t="s">
        <v>63</v>
      </c>
      <c r="D39" s="12">
        <v>14070</v>
      </c>
      <c r="E39" s="12">
        <v>2530.38</v>
      </c>
      <c r="F39" s="12">
        <v>0</v>
      </c>
      <c r="G39" s="12">
        <v>0</v>
      </c>
      <c r="H39" s="12">
        <v>0</v>
      </c>
      <c r="I39" s="12">
        <f>+D39-E39-F39-G39-H39</f>
        <v>11539.619999999999</v>
      </c>
      <c r="J39" s="70"/>
      <c r="K39" s="70"/>
      <c r="L39" s="70"/>
    </row>
    <row r="40" spans="1:12" ht="30" customHeight="1" x14ac:dyDescent="0.25">
      <c r="A40" s="8" t="s">
        <v>35</v>
      </c>
      <c r="B40" s="8" t="s">
        <v>64</v>
      </c>
      <c r="C40" s="8" t="s">
        <v>65</v>
      </c>
      <c r="D40" s="12">
        <v>9750</v>
      </c>
      <c r="E40" s="12">
        <v>1528.04</v>
      </c>
      <c r="F40" s="12">
        <v>0</v>
      </c>
      <c r="G40" s="12">
        <v>0</v>
      </c>
      <c r="H40" s="12">
        <v>0</v>
      </c>
      <c r="I40" s="12">
        <f t="shared" ref="I40:I45" si="5">+D40-E40-F40-G40-H40</f>
        <v>8221.9599999999991</v>
      </c>
      <c r="J40" s="70"/>
      <c r="K40" s="70"/>
      <c r="L40" s="70"/>
    </row>
    <row r="41" spans="1:12" ht="30" customHeight="1" x14ac:dyDescent="0.25">
      <c r="A41" s="8" t="s">
        <v>35</v>
      </c>
      <c r="B41" s="8" t="s">
        <v>324</v>
      </c>
      <c r="C41" s="8" t="s">
        <v>71</v>
      </c>
      <c r="D41" s="12">
        <v>3200</v>
      </c>
      <c r="E41" s="12">
        <v>0</v>
      </c>
      <c r="F41" s="12">
        <v>300</v>
      </c>
      <c r="G41" s="12">
        <v>0</v>
      </c>
      <c r="H41" s="12">
        <v>0</v>
      </c>
      <c r="I41" s="12">
        <f t="shared" si="5"/>
        <v>2900</v>
      </c>
      <c r="J41" s="70"/>
      <c r="K41" s="70"/>
      <c r="L41" s="70"/>
    </row>
    <row r="42" spans="1:12" ht="30" customHeight="1" x14ac:dyDescent="0.25">
      <c r="A42" s="8" t="s">
        <v>35</v>
      </c>
      <c r="B42" s="8" t="s">
        <v>230</v>
      </c>
      <c r="C42" s="8" t="s">
        <v>237</v>
      </c>
      <c r="D42" s="12">
        <v>3000</v>
      </c>
      <c r="E42" s="12">
        <v>0</v>
      </c>
      <c r="F42" s="12">
        <v>300</v>
      </c>
      <c r="G42" s="12">
        <v>0</v>
      </c>
      <c r="H42" s="12">
        <v>0</v>
      </c>
      <c r="I42" s="12">
        <f t="shared" si="5"/>
        <v>2700</v>
      </c>
      <c r="J42" s="70"/>
      <c r="K42" s="70"/>
      <c r="L42" s="70"/>
    </row>
    <row r="43" spans="1:12" ht="30" customHeight="1" x14ac:dyDescent="0.25">
      <c r="A43" s="8" t="s">
        <v>35</v>
      </c>
      <c r="B43" s="8" t="s">
        <v>230</v>
      </c>
      <c r="C43" s="8" t="s">
        <v>74</v>
      </c>
      <c r="D43" s="12">
        <v>3000</v>
      </c>
      <c r="E43" s="12">
        <v>0</v>
      </c>
      <c r="F43" s="12">
        <v>0</v>
      </c>
      <c r="G43" s="12">
        <v>0</v>
      </c>
      <c r="H43" s="12">
        <v>0</v>
      </c>
      <c r="I43" s="12">
        <f t="shared" si="5"/>
        <v>3000</v>
      </c>
      <c r="J43" s="70"/>
      <c r="K43" s="70"/>
      <c r="L43" s="70"/>
    </row>
    <row r="44" spans="1:12" ht="30" customHeight="1" x14ac:dyDescent="0.25">
      <c r="A44" s="8" t="s">
        <v>35</v>
      </c>
      <c r="B44" s="8" t="s">
        <v>357</v>
      </c>
      <c r="C44" s="8" t="s">
        <v>67</v>
      </c>
      <c r="D44" s="12">
        <v>3000</v>
      </c>
      <c r="E44" s="12">
        <v>0</v>
      </c>
      <c r="F44" s="12">
        <v>300</v>
      </c>
      <c r="G44" s="12">
        <v>0</v>
      </c>
      <c r="H44" s="12">
        <v>0</v>
      </c>
      <c r="I44" s="12">
        <f t="shared" si="5"/>
        <v>2700</v>
      </c>
      <c r="J44" s="70"/>
      <c r="K44" s="70"/>
      <c r="L44" s="70"/>
    </row>
    <row r="45" spans="1:12" ht="30" customHeight="1" x14ac:dyDescent="0.25">
      <c r="A45" s="8" t="s">
        <v>35</v>
      </c>
      <c r="B45" s="8" t="s">
        <v>357</v>
      </c>
      <c r="C45" s="8" t="s">
        <v>68</v>
      </c>
      <c r="D45" s="82">
        <v>3000</v>
      </c>
      <c r="E45" s="82">
        <v>0</v>
      </c>
      <c r="F45" s="82">
        <v>0</v>
      </c>
      <c r="G45" s="82">
        <v>0</v>
      </c>
      <c r="H45" s="82">
        <v>0</v>
      </c>
      <c r="I45" s="12">
        <f t="shared" si="5"/>
        <v>3000</v>
      </c>
      <c r="J45" s="70"/>
      <c r="K45" s="70"/>
      <c r="L45" s="70"/>
    </row>
    <row r="46" spans="1:12" ht="30" customHeight="1" x14ac:dyDescent="0.25">
      <c r="A46" s="8"/>
      <c r="B46" s="8"/>
      <c r="C46" s="8"/>
      <c r="D46" s="81">
        <f>SUM(D39:D45)</f>
        <v>39020</v>
      </c>
      <c r="E46" s="81">
        <f t="shared" ref="E46:I46" si="6">SUM(E39:E45)</f>
        <v>4058.42</v>
      </c>
      <c r="F46" s="81">
        <f t="shared" si="6"/>
        <v>900</v>
      </c>
      <c r="G46" s="81">
        <f t="shared" si="6"/>
        <v>0</v>
      </c>
      <c r="H46" s="81">
        <f t="shared" si="6"/>
        <v>0</v>
      </c>
      <c r="I46" s="81">
        <f t="shared" si="6"/>
        <v>34061.58</v>
      </c>
      <c r="J46" s="73"/>
      <c r="K46" s="73"/>
      <c r="L46" s="73"/>
    </row>
    <row r="47" spans="1:12" ht="15" customHeight="1" x14ac:dyDescent="0.25">
      <c r="A47" s="8"/>
      <c r="B47" s="76" t="s">
        <v>123</v>
      </c>
      <c r="C47" s="13"/>
      <c r="D47" s="12"/>
      <c r="E47" s="12"/>
      <c r="F47" s="12"/>
      <c r="G47" s="12"/>
      <c r="H47" s="12"/>
      <c r="I47" s="12"/>
      <c r="J47" s="104"/>
      <c r="K47" s="104"/>
      <c r="L47" s="104"/>
    </row>
    <row r="48" spans="1:12" ht="30" customHeight="1" x14ac:dyDescent="0.25">
      <c r="A48" s="8" t="s">
        <v>35</v>
      </c>
      <c r="B48" s="8" t="s">
        <v>69</v>
      </c>
      <c r="C48" s="8" t="s">
        <v>70</v>
      </c>
      <c r="D48" s="12">
        <v>7500</v>
      </c>
      <c r="E48" s="12">
        <v>1047.45</v>
      </c>
      <c r="F48" s="12">
        <v>0</v>
      </c>
      <c r="G48" s="12">
        <v>0</v>
      </c>
      <c r="H48" s="12">
        <v>150</v>
      </c>
      <c r="I48" s="12">
        <f t="shared" ref="I48:I49" si="7">+D48-E48-F48-G48-H48</f>
        <v>6302.55</v>
      </c>
      <c r="J48" s="103"/>
      <c r="K48" s="103"/>
      <c r="L48" s="103"/>
    </row>
    <row r="49" spans="1:13" ht="30" customHeight="1" x14ac:dyDescent="0.25">
      <c r="A49" s="8" t="s">
        <v>35</v>
      </c>
      <c r="B49" s="8" t="s">
        <v>190</v>
      </c>
      <c r="C49" s="8" t="s">
        <v>189</v>
      </c>
      <c r="D49" s="12">
        <v>3700</v>
      </c>
      <c r="E49" s="12">
        <v>0</v>
      </c>
      <c r="F49" s="12">
        <v>0</v>
      </c>
      <c r="G49" s="12">
        <v>0</v>
      </c>
      <c r="H49" s="12">
        <v>0</v>
      </c>
      <c r="I49" s="12">
        <f t="shared" si="7"/>
        <v>3700</v>
      </c>
      <c r="J49" s="103"/>
      <c r="K49" s="103"/>
      <c r="L49" s="103"/>
    </row>
    <row r="50" spans="1:13" ht="30" customHeight="1" x14ac:dyDescent="0.25">
      <c r="A50" s="8" t="s">
        <v>35</v>
      </c>
      <c r="B50" s="8" t="s">
        <v>18</v>
      </c>
      <c r="C50" s="8" t="s">
        <v>106</v>
      </c>
      <c r="D50" s="12">
        <v>2500</v>
      </c>
      <c r="E50" s="12">
        <v>0</v>
      </c>
      <c r="F50" s="12">
        <v>0</v>
      </c>
      <c r="G50" s="12">
        <v>0</v>
      </c>
      <c r="H50" s="12">
        <v>0</v>
      </c>
      <c r="I50" s="12">
        <f>+D50-E50-F50-G50-H50</f>
        <v>2500</v>
      </c>
      <c r="J50" s="103"/>
      <c r="K50" s="103"/>
      <c r="L50" s="103"/>
    </row>
    <row r="51" spans="1:13" ht="30" customHeight="1" x14ac:dyDescent="0.25">
      <c r="A51" s="8" t="s">
        <v>35</v>
      </c>
      <c r="B51" s="8" t="s">
        <v>358</v>
      </c>
      <c r="C51" s="8" t="s">
        <v>104</v>
      </c>
      <c r="D51" s="82">
        <v>4000</v>
      </c>
      <c r="E51" s="82">
        <v>0</v>
      </c>
      <c r="F51" s="82">
        <v>0</v>
      </c>
      <c r="G51" s="82">
        <v>0</v>
      </c>
      <c r="H51" s="82">
        <v>0</v>
      </c>
      <c r="I51" s="12">
        <f>+D51-E51-F51-G51-H51</f>
        <v>4000</v>
      </c>
      <c r="J51" s="103"/>
      <c r="K51" s="103"/>
      <c r="L51" s="103"/>
    </row>
    <row r="52" spans="1:13" ht="30" customHeight="1" x14ac:dyDescent="0.25">
      <c r="A52" s="8"/>
      <c r="B52" s="8"/>
      <c r="C52" s="8"/>
      <c r="D52" s="81">
        <f>SUM(D48:D51)</f>
        <v>17700</v>
      </c>
      <c r="E52" s="81">
        <f t="shared" ref="E52:I52" si="8">SUM(E48:E51)</f>
        <v>1047.45</v>
      </c>
      <c r="F52" s="81">
        <f t="shared" si="8"/>
        <v>0</v>
      </c>
      <c r="G52" s="81">
        <f t="shared" si="8"/>
        <v>0</v>
      </c>
      <c r="H52" s="81">
        <f t="shared" si="8"/>
        <v>150</v>
      </c>
      <c r="I52" s="81">
        <f t="shared" si="8"/>
        <v>16502.55</v>
      </c>
      <c r="J52" s="104"/>
      <c r="K52" s="104"/>
      <c r="L52" s="104"/>
    </row>
    <row r="53" spans="1:13" ht="15" customHeight="1" x14ac:dyDescent="0.25">
      <c r="A53" s="8"/>
      <c r="B53" s="71" t="s">
        <v>359</v>
      </c>
      <c r="C53" s="8"/>
      <c r="D53" s="12"/>
      <c r="E53" s="12"/>
      <c r="F53" s="12"/>
      <c r="G53" s="12"/>
      <c r="H53" s="12"/>
      <c r="I53" s="12"/>
      <c r="J53" s="73"/>
      <c r="K53" s="73"/>
      <c r="L53" s="73"/>
    </row>
    <row r="54" spans="1:13" ht="30" customHeight="1" x14ac:dyDescent="0.25">
      <c r="A54" s="8" t="s">
        <v>35</v>
      </c>
      <c r="B54" s="8" t="s">
        <v>16</v>
      </c>
      <c r="C54" s="8" t="s">
        <v>72</v>
      </c>
      <c r="D54" s="12">
        <v>4000</v>
      </c>
      <c r="E54" s="12">
        <v>0</v>
      </c>
      <c r="F54" s="12">
        <v>0</v>
      </c>
      <c r="G54" s="12">
        <v>0</v>
      </c>
      <c r="H54" s="12">
        <v>150</v>
      </c>
      <c r="I54" s="12">
        <f>+D54-E54-F54-G54-H54</f>
        <v>3850</v>
      </c>
      <c r="J54" s="70"/>
      <c r="K54" s="70"/>
      <c r="L54" s="70"/>
    </row>
    <row r="55" spans="1:13" ht="30" customHeight="1" x14ac:dyDescent="0.25">
      <c r="A55" s="8" t="s">
        <v>35</v>
      </c>
      <c r="B55" s="8" t="s">
        <v>230</v>
      </c>
      <c r="C55" s="8" t="s">
        <v>73</v>
      </c>
      <c r="D55" s="12">
        <v>3500</v>
      </c>
      <c r="E55" s="12">
        <v>0</v>
      </c>
      <c r="F55" s="12">
        <v>0</v>
      </c>
      <c r="G55" s="12">
        <v>0</v>
      </c>
      <c r="H55" s="12">
        <v>0</v>
      </c>
      <c r="I55" s="12">
        <f t="shared" ref="I55:I56" si="9">+D55-E55-F55-G55-H55</f>
        <v>3500</v>
      </c>
      <c r="J55" s="70"/>
      <c r="K55" s="70"/>
      <c r="L55" s="70"/>
    </row>
    <row r="56" spans="1:13" ht="30" customHeight="1" x14ac:dyDescent="0.25">
      <c r="A56" s="8" t="s">
        <v>35</v>
      </c>
      <c r="B56" s="13" t="s">
        <v>18</v>
      </c>
      <c r="C56" s="13" t="s">
        <v>360</v>
      </c>
      <c r="D56" s="82">
        <v>2800</v>
      </c>
      <c r="E56" s="82">
        <v>0</v>
      </c>
      <c r="F56" s="82">
        <v>0</v>
      </c>
      <c r="G56" s="82">
        <v>0</v>
      </c>
      <c r="H56" s="82">
        <v>0</v>
      </c>
      <c r="I56" s="12">
        <f t="shared" si="9"/>
        <v>2800</v>
      </c>
      <c r="J56" s="70"/>
      <c r="K56" s="70"/>
      <c r="L56" s="70"/>
    </row>
    <row r="57" spans="1:13" ht="30" customHeight="1" x14ac:dyDescent="0.25">
      <c r="A57" s="8"/>
      <c r="B57" s="8"/>
      <c r="C57" s="8"/>
      <c r="D57" s="81">
        <f>SUM(D54:D56)</f>
        <v>10300</v>
      </c>
      <c r="E57" s="81">
        <f t="shared" ref="E57:I57" si="10">SUM(E54:E56)</f>
        <v>0</v>
      </c>
      <c r="F57" s="81">
        <f t="shared" si="10"/>
        <v>0</v>
      </c>
      <c r="G57" s="81">
        <f t="shared" si="10"/>
        <v>0</v>
      </c>
      <c r="H57" s="81">
        <f t="shared" si="10"/>
        <v>150</v>
      </c>
      <c r="I57" s="81">
        <f t="shared" si="10"/>
        <v>10150</v>
      </c>
      <c r="J57" s="73"/>
      <c r="K57" s="73"/>
      <c r="L57" s="73"/>
    </row>
    <row r="58" spans="1:13" ht="15" customHeight="1" x14ac:dyDescent="0.25">
      <c r="A58" s="8"/>
      <c r="B58" s="71" t="s">
        <v>365</v>
      </c>
      <c r="C58" s="8"/>
      <c r="D58" s="12"/>
      <c r="E58" s="12"/>
      <c r="F58" s="12"/>
      <c r="G58" s="12"/>
      <c r="H58" s="12"/>
      <c r="I58" s="12"/>
      <c r="J58" s="73"/>
      <c r="K58" s="73"/>
      <c r="L58" s="73"/>
    </row>
    <row r="59" spans="1:13" ht="30" customHeight="1" x14ac:dyDescent="0.25">
      <c r="A59" s="8" t="s">
        <v>35</v>
      </c>
      <c r="B59" s="8" t="s">
        <v>422</v>
      </c>
      <c r="C59" s="8" t="s">
        <v>423</v>
      </c>
      <c r="D59" s="12">
        <v>3000</v>
      </c>
      <c r="E59" s="12">
        <v>0</v>
      </c>
      <c r="F59" s="12">
        <v>0</v>
      </c>
      <c r="G59" s="12">
        <v>0</v>
      </c>
      <c r="H59" s="12">
        <v>0</v>
      </c>
      <c r="I59" s="12">
        <f>D59-E59-F59-G59-H59</f>
        <v>3000</v>
      </c>
      <c r="J59" s="99"/>
      <c r="K59" s="99"/>
      <c r="L59" s="99"/>
    </row>
    <row r="60" spans="1:13" ht="30" customHeight="1" x14ac:dyDescent="0.25">
      <c r="A60" s="8" t="s">
        <v>35</v>
      </c>
      <c r="B60" s="8" t="s">
        <v>84</v>
      </c>
      <c r="C60" s="8" t="s">
        <v>85</v>
      </c>
      <c r="D60" s="82">
        <v>2300</v>
      </c>
      <c r="E60" s="82">
        <v>0</v>
      </c>
      <c r="F60" s="82">
        <v>0</v>
      </c>
      <c r="G60" s="82">
        <v>0</v>
      </c>
      <c r="H60" s="82">
        <v>0</v>
      </c>
      <c r="I60" s="12">
        <f>D60-E60-F60-G60-H60</f>
        <v>2300</v>
      </c>
      <c r="J60" s="70"/>
      <c r="K60" s="70"/>
      <c r="L60" s="70"/>
    </row>
    <row r="61" spans="1:13" ht="30" customHeight="1" x14ac:dyDescent="0.25">
      <c r="A61" s="8"/>
      <c r="B61" s="8"/>
      <c r="C61" s="8"/>
      <c r="D61" s="81">
        <f>SUM(D59:D60)</f>
        <v>5300</v>
      </c>
      <c r="E61" s="81">
        <f t="shared" ref="E61:H61" si="11">SUM(E60:E60)</f>
        <v>0</v>
      </c>
      <c r="F61" s="81">
        <f t="shared" si="11"/>
        <v>0</v>
      </c>
      <c r="G61" s="81">
        <f t="shared" si="11"/>
        <v>0</v>
      </c>
      <c r="H61" s="81">
        <f t="shared" si="11"/>
        <v>0</v>
      </c>
      <c r="I61" s="81">
        <f>SUM(I59:I60)</f>
        <v>5300</v>
      </c>
      <c r="J61" s="104"/>
      <c r="K61" s="104"/>
      <c r="L61" s="104"/>
    </row>
    <row r="62" spans="1:13" ht="15" customHeight="1" x14ac:dyDescent="0.25">
      <c r="A62" s="8"/>
      <c r="B62" s="71" t="s">
        <v>362</v>
      </c>
      <c r="C62" s="8"/>
      <c r="D62" s="12"/>
      <c r="E62" s="12"/>
      <c r="F62" s="12"/>
      <c r="G62" s="12"/>
      <c r="H62" s="12"/>
      <c r="I62" s="12"/>
      <c r="J62" s="73"/>
      <c r="K62" s="73"/>
      <c r="L62" s="73"/>
      <c r="M62" s="25"/>
    </row>
    <row r="63" spans="1:13" ht="30" customHeight="1" x14ac:dyDescent="0.25">
      <c r="A63" s="8" t="s">
        <v>35</v>
      </c>
      <c r="B63" s="13" t="s">
        <v>82</v>
      </c>
      <c r="C63" s="13" t="s">
        <v>83</v>
      </c>
      <c r="D63" s="12">
        <v>4000</v>
      </c>
      <c r="E63" s="12">
        <v>0</v>
      </c>
      <c r="F63" s="12">
        <v>0</v>
      </c>
      <c r="G63" s="12">
        <v>0</v>
      </c>
      <c r="H63" s="12">
        <v>0</v>
      </c>
      <c r="I63" s="12">
        <f>+D63-E63-F63-G63-H63</f>
        <v>4000</v>
      </c>
      <c r="J63" s="94"/>
      <c r="K63" s="94"/>
      <c r="L63" s="94"/>
    </row>
    <row r="64" spans="1:13" ht="30" customHeight="1" x14ac:dyDescent="0.25">
      <c r="A64" s="8" t="s">
        <v>35</v>
      </c>
      <c r="B64" s="13" t="s">
        <v>414</v>
      </c>
      <c r="C64" s="13" t="s">
        <v>241</v>
      </c>
      <c r="D64" s="97">
        <v>3500</v>
      </c>
      <c r="E64" s="82">
        <v>0</v>
      </c>
      <c r="F64" s="82">
        <v>300</v>
      </c>
      <c r="G64" s="82">
        <v>0</v>
      </c>
      <c r="H64" s="82">
        <v>0</v>
      </c>
      <c r="I64" s="12">
        <f>+D64-E64-F64-G64-H64</f>
        <v>3200</v>
      </c>
      <c r="J64" s="70"/>
      <c r="K64" s="70"/>
      <c r="L64" s="70"/>
    </row>
    <row r="65" spans="1:12" ht="30" customHeight="1" x14ac:dyDescent="0.25">
      <c r="A65" s="8"/>
      <c r="B65" s="8"/>
      <c r="C65" s="8"/>
      <c r="D65" s="81">
        <f t="shared" ref="D65:I65" si="12">SUM(D63:D64)</f>
        <v>7500</v>
      </c>
      <c r="E65" s="81">
        <f t="shared" si="12"/>
        <v>0</v>
      </c>
      <c r="F65" s="81">
        <f t="shared" si="12"/>
        <v>300</v>
      </c>
      <c r="G65" s="81">
        <f t="shared" si="12"/>
        <v>0</v>
      </c>
      <c r="H65" s="81">
        <f t="shared" si="12"/>
        <v>0</v>
      </c>
      <c r="I65" s="81">
        <f t="shared" si="12"/>
        <v>7200</v>
      </c>
      <c r="J65" s="73"/>
      <c r="K65" s="73"/>
      <c r="L65" s="73"/>
    </row>
    <row r="66" spans="1:12" ht="15" customHeight="1" x14ac:dyDescent="0.25">
      <c r="A66" s="8"/>
      <c r="B66" s="71" t="s">
        <v>405</v>
      </c>
      <c r="C66" s="8"/>
      <c r="D66" s="12"/>
      <c r="E66" s="12"/>
      <c r="F66" s="12"/>
      <c r="G66" s="12"/>
      <c r="H66" s="12"/>
      <c r="I66" s="12"/>
      <c r="J66" s="104"/>
      <c r="K66" s="104"/>
      <c r="L66" s="104"/>
    </row>
    <row r="67" spans="1:12" ht="30" customHeight="1" x14ac:dyDescent="0.25">
      <c r="A67" s="8" t="s">
        <v>35</v>
      </c>
      <c r="B67" s="13" t="s">
        <v>16</v>
      </c>
      <c r="C67" s="13" t="s">
        <v>242</v>
      </c>
      <c r="D67" s="82">
        <v>3500</v>
      </c>
      <c r="E67" s="82">
        <v>0</v>
      </c>
      <c r="F67" s="82">
        <v>0</v>
      </c>
      <c r="G67" s="82">
        <v>0</v>
      </c>
      <c r="H67" s="82">
        <v>0</v>
      </c>
      <c r="I67" s="82">
        <f>+D67-E67-F67-G67-H67</f>
        <v>3500</v>
      </c>
      <c r="J67" s="103"/>
      <c r="K67" s="103"/>
      <c r="L67" s="103"/>
    </row>
    <row r="68" spans="1:12" ht="30" customHeight="1" x14ac:dyDescent="0.25">
      <c r="A68" s="8"/>
      <c r="B68" s="8"/>
      <c r="C68" s="8"/>
      <c r="D68" s="81">
        <f>SUM(D67)</f>
        <v>3500</v>
      </c>
      <c r="E68" s="81">
        <f t="shared" ref="E68:I68" si="13">SUM(E67)</f>
        <v>0</v>
      </c>
      <c r="F68" s="81">
        <f t="shared" si="13"/>
        <v>0</v>
      </c>
      <c r="G68" s="81">
        <f t="shared" si="13"/>
        <v>0</v>
      </c>
      <c r="H68" s="81">
        <f t="shared" si="13"/>
        <v>0</v>
      </c>
      <c r="I68" s="81">
        <f t="shared" si="13"/>
        <v>3500</v>
      </c>
      <c r="J68" s="104"/>
      <c r="K68" s="104"/>
      <c r="L68" s="104"/>
    </row>
    <row r="69" spans="1:12" ht="15" customHeight="1" x14ac:dyDescent="0.25">
      <c r="A69" s="8"/>
      <c r="B69" s="71" t="s">
        <v>155</v>
      </c>
      <c r="C69" s="8"/>
      <c r="D69" s="12"/>
      <c r="E69" s="12"/>
      <c r="F69" s="12"/>
      <c r="G69" s="12"/>
      <c r="H69" s="12"/>
      <c r="I69" s="12"/>
      <c r="J69" s="104"/>
      <c r="K69" s="104"/>
      <c r="L69" s="104"/>
    </row>
    <row r="70" spans="1:12" ht="30" customHeight="1" x14ac:dyDescent="0.25">
      <c r="A70" s="8" t="s">
        <v>35</v>
      </c>
      <c r="B70" s="13" t="s">
        <v>426</v>
      </c>
      <c r="C70" s="8" t="s">
        <v>361</v>
      </c>
      <c r="D70" s="12">
        <v>4000</v>
      </c>
      <c r="E70" s="12">
        <v>0</v>
      </c>
      <c r="F70" s="12">
        <v>0</v>
      </c>
      <c r="G70" s="12">
        <v>0</v>
      </c>
      <c r="H70" s="12">
        <v>0</v>
      </c>
      <c r="I70" s="12">
        <f>+D70-E70-F70-G70-H70</f>
        <v>4000</v>
      </c>
      <c r="J70" s="103"/>
      <c r="K70" s="103"/>
      <c r="L70" s="103"/>
    </row>
    <row r="71" spans="1:12" ht="30" customHeight="1" x14ac:dyDescent="0.25">
      <c r="A71" s="8" t="s">
        <v>35</v>
      </c>
      <c r="B71" s="8" t="s">
        <v>16</v>
      </c>
      <c r="C71" s="8" t="s">
        <v>75</v>
      </c>
      <c r="D71" s="12">
        <v>4000</v>
      </c>
      <c r="E71" s="12">
        <v>0</v>
      </c>
      <c r="F71" s="12"/>
      <c r="G71" s="12">
        <v>0</v>
      </c>
      <c r="H71" s="12">
        <v>0</v>
      </c>
      <c r="I71" s="12">
        <f t="shared" ref="I71:I72" si="14">+D71-E71-F71-G71-H71</f>
        <v>4000</v>
      </c>
      <c r="J71" s="98"/>
      <c r="K71" s="98"/>
      <c r="L71" s="98"/>
    </row>
    <row r="72" spans="1:12" ht="30" customHeight="1" x14ac:dyDescent="0.25">
      <c r="A72" s="8" t="s">
        <v>35</v>
      </c>
      <c r="B72" s="13" t="s">
        <v>324</v>
      </c>
      <c r="C72" s="13" t="s">
        <v>76</v>
      </c>
      <c r="D72" s="82">
        <v>2800</v>
      </c>
      <c r="E72" s="82">
        <v>0</v>
      </c>
      <c r="F72" s="82">
        <v>0</v>
      </c>
      <c r="G72" s="82">
        <v>0</v>
      </c>
      <c r="H72" s="82">
        <v>0</v>
      </c>
      <c r="I72" s="12">
        <f t="shared" si="14"/>
        <v>2800</v>
      </c>
      <c r="J72" s="105"/>
      <c r="K72" s="105"/>
      <c r="L72" s="105"/>
    </row>
    <row r="73" spans="1:12" ht="30" customHeight="1" x14ac:dyDescent="0.25">
      <c r="A73" s="8"/>
      <c r="B73" s="13"/>
      <c r="C73" s="13"/>
      <c r="D73" s="81">
        <f t="shared" ref="D73:I73" si="15">SUM(D70:D72)</f>
        <v>10800</v>
      </c>
      <c r="E73" s="81">
        <f t="shared" si="15"/>
        <v>0</v>
      </c>
      <c r="F73" s="81">
        <f t="shared" si="15"/>
        <v>0</v>
      </c>
      <c r="G73" s="81">
        <f t="shared" si="15"/>
        <v>0</v>
      </c>
      <c r="H73" s="81">
        <f t="shared" si="15"/>
        <v>0</v>
      </c>
      <c r="I73" s="81">
        <f t="shared" si="15"/>
        <v>10800</v>
      </c>
      <c r="J73" s="104"/>
      <c r="K73" s="104"/>
      <c r="L73" s="104"/>
    </row>
    <row r="74" spans="1:12" ht="15" customHeight="1" x14ac:dyDescent="0.25">
      <c r="A74" s="8"/>
      <c r="B74" s="76" t="s">
        <v>144</v>
      </c>
      <c r="C74" s="13"/>
      <c r="D74" s="12"/>
      <c r="E74" s="12"/>
      <c r="F74" s="12"/>
      <c r="G74" s="12"/>
      <c r="H74" s="12"/>
      <c r="I74" s="12"/>
      <c r="J74" s="73"/>
      <c r="K74" s="73"/>
      <c r="L74" s="73"/>
    </row>
    <row r="75" spans="1:12" ht="30" customHeight="1" x14ac:dyDescent="0.25">
      <c r="A75" s="8" t="s">
        <v>35</v>
      </c>
      <c r="B75" s="13" t="s">
        <v>78</v>
      </c>
      <c r="C75" s="13" t="s">
        <v>79</v>
      </c>
      <c r="D75" s="12">
        <v>6500</v>
      </c>
      <c r="E75" s="12">
        <v>0</v>
      </c>
      <c r="F75" s="12">
        <v>0</v>
      </c>
      <c r="G75" s="12">
        <v>0</v>
      </c>
      <c r="H75" s="12">
        <v>150</v>
      </c>
      <c r="I75" s="12">
        <f>+D75-E75-F75-G75-H75</f>
        <v>6350</v>
      </c>
      <c r="J75" s="70"/>
      <c r="K75" s="70"/>
      <c r="L75" s="70"/>
    </row>
    <row r="76" spans="1:12" ht="30" customHeight="1" x14ac:dyDescent="0.25">
      <c r="A76" s="8" t="s">
        <v>35</v>
      </c>
      <c r="B76" s="13" t="s">
        <v>406</v>
      </c>
      <c r="C76" s="13" t="s">
        <v>77</v>
      </c>
      <c r="D76" s="49">
        <v>2500</v>
      </c>
      <c r="E76" s="12">
        <v>0</v>
      </c>
      <c r="F76" s="12">
        <v>0</v>
      </c>
      <c r="G76" s="12">
        <v>0</v>
      </c>
      <c r="H76" s="12">
        <v>0</v>
      </c>
      <c r="I76" s="12">
        <f t="shared" ref="I76:I77" si="16">+D76-E76-F76-G76-H76</f>
        <v>2500</v>
      </c>
      <c r="J76" s="94"/>
      <c r="K76" s="94"/>
      <c r="L76" s="94"/>
    </row>
    <row r="77" spans="1:12" ht="30" customHeight="1" x14ac:dyDescent="0.25">
      <c r="A77" s="8" t="s">
        <v>35</v>
      </c>
      <c r="B77" s="13" t="s">
        <v>18</v>
      </c>
      <c r="C77" s="13" t="s">
        <v>66</v>
      </c>
      <c r="D77" s="82">
        <v>3200</v>
      </c>
      <c r="E77" s="82">
        <v>0</v>
      </c>
      <c r="F77" s="82">
        <v>0</v>
      </c>
      <c r="G77" s="82">
        <v>0</v>
      </c>
      <c r="H77" s="82">
        <v>0</v>
      </c>
      <c r="I77" s="12">
        <f t="shared" si="16"/>
        <v>3200</v>
      </c>
      <c r="J77" s="70"/>
      <c r="K77" s="70"/>
      <c r="L77" s="70"/>
    </row>
    <row r="78" spans="1:12" ht="30" customHeight="1" x14ac:dyDescent="0.25">
      <c r="A78" s="8"/>
      <c r="B78" s="13"/>
      <c r="C78" s="13"/>
      <c r="D78" s="81">
        <f>SUM(D75:D77)</f>
        <v>12200</v>
      </c>
      <c r="E78" s="81">
        <f t="shared" ref="E78:I78" si="17">SUM(E75:E77)</f>
        <v>0</v>
      </c>
      <c r="F78" s="81">
        <f t="shared" si="17"/>
        <v>0</v>
      </c>
      <c r="G78" s="81">
        <f t="shared" si="17"/>
        <v>0</v>
      </c>
      <c r="H78" s="81">
        <f t="shared" si="17"/>
        <v>150</v>
      </c>
      <c r="I78" s="81">
        <f t="shared" si="17"/>
        <v>12050</v>
      </c>
      <c r="J78" s="73"/>
      <c r="K78" s="73"/>
      <c r="L78" s="73"/>
    </row>
    <row r="79" spans="1:12" ht="15" customHeight="1" x14ac:dyDescent="0.25">
      <c r="A79" s="8"/>
      <c r="B79" s="76" t="s">
        <v>363</v>
      </c>
      <c r="C79" s="13"/>
      <c r="D79" s="12"/>
      <c r="E79" s="12"/>
      <c r="F79" s="12"/>
      <c r="G79" s="12"/>
      <c r="H79" s="12"/>
      <c r="I79" s="12"/>
      <c r="J79" s="73"/>
      <c r="K79" s="73"/>
      <c r="L79" s="73"/>
    </row>
    <row r="80" spans="1:12" ht="30" customHeight="1" x14ac:dyDescent="0.25">
      <c r="A80" s="8" t="s">
        <v>35</v>
      </c>
      <c r="B80" s="8" t="s">
        <v>16</v>
      </c>
      <c r="C80" s="8" t="s">
        <v>244</v>
      </c>
      <c r="D80" s="12">
        <v>4000</v>
      </c>
      <c r="E80" s="12">
        <v>0</v>
      </c>
      <c r="F80" s="12">
        <v>0</v>
      </c>
      <c r="G80" s="12">
        <v>0</v>
      </c>
      <c r="H80" s="12">
        <v>0</v>
      </c>
      <c r="I80" s="12">
        <f>+D80-E80-F80-G80-H80</f>
        <v>4000</v>
      </c>
      <c r="J80" s="103"/>
      <c r="K80" s="103"/>
      <c r="L80" s="103"/>
    </row>
    <row r="81" spans="1:12" ht="30" customHeight="1" x14ac:dyDescent="0.25">
      <c r="A81" s="8" t="s">
        <v>35</v>
      </c>
      <c r="B81" s="13" t="s">
        <v>324</v>
      </c>
      <c r="C81" s="13" t="s">
        <v>186</v>
      </c>
      <c r="D81" s="82">
        <v>3500</v>
      </c>
      <c r="E81" s="82">
        <v>0</v>
      </c>
      <c r="F81" s="82">
        <v>300</v>
      </c>
      <c r="G81" s="82">
        <v>0</v>
      </c>
      <c r="H81" s="82">
        <v>0</v>
      </c>
      <c r="I81" s="12">
        <f>+D81-E81-F81-G81-H81</f>
        <v>3200</v>
      </c>
      <c r="J81" s="103"/>
      <c r="K81" s="103"/>
      <c r="L81" s="103"/>
    </row>
    <row r="82" spans="1:12" ht="30" customHeight="1" x14ac:dyDescent="0.25">
      <c r="A82" s="8"/>
      <c r="B82" s="13"/>
      <c r="C82" s="13"/>
      <c r="D82" s="81">
        <f>SUM(D80:D81)</f>
        <v>7500</v>
      </c>
      <c r="E82" s="81">
        <f t="shared" ref="E82:I82" si="18">SUM(E80:E81)</f>
        <v>0</v>
      </c>
      <c r="F82" s="81">
        <f t="shared" si="18"/>
        <v>300</v>
      </c>
      <c r="G82" s="81">
        <f t="shared" si="18"/>
        <v>0</v>
      </c>
      <c r="H82" s="81">
        <f t="shared" si="18"/>
        <v>0</v>
      </c>
      <c r="I82" s="81">
        <f t="shared" si="18"/>
        <v>7200</v>
      </c>
      <c r="J82" s="73"/>
      <c r="K82" s="73"/>
      <c r="L82" s="73"/>
    </row>
    <row r="83" spans="1:12" ht="15" customHeight="1" x14ac:dyDescent="0.25">
      <c r="A83" s="8"/>
      <c r="B83" s="76" t="s">
        <v>364</v>
      </c>
      <c r="C83" s="13"/>
      <c r="D83" s="12"/>
      <c r="E83" s="12"/>
      <c r="F83" s="12"/>
      <c r="G83" s="12"/>
      <c r="H83" s="12"/>
      <c r="I83" s="12"/>
      <c r="J83" s="73"/>
      <c r="K83" s="73"/>
      <c r="L83" s="73"/>
    </row>
    <row r="84" spans="1:12" ht="30" customHeight="1" x14ac:dyDescent="0.25">
      <c r="A84" s="8" t="s">
        <v>35</v>
      </c>
      <c r="B84" s="8" t="s">
        <v>80</v>
      </c>
      <c r="C84" s="8" t="s">
        <v>81</v>
      </c>
      <c r="D84" s="82">
        <v>4000</v>
      </c>
      <c r="E84" s="82">
        <v>0</v>
      </c>
      <c r="F84" s="82">
        <v>0</v>
      </c>
      <c r="G84" s="82">
        <v>0</v>
      </c>
      <c r="H84" s="82">
        <v>0</v>
      </c>
      <c r="I84" s="82">
        <f>+D84-E84-F84-G84-H84</f>
        <v>4000</v>
      </c>
      <c r="J84" s="70"/>
      <c r="K84" s="70"/>
      <c r="L84" s="70"/>
    </row>
    <row r="85" spans="1:12" ht="30" customHeight="1" x14ac:dyDescent="0.25">
      <c r="A85" s="8"/>
      <c r="B85" s="13"/>
      <c r="C85" s="13"/>
      <c r="D85" s="81">
        <f>SUM(D84)</f>
        <v>4000</v>
      </c>
      <c r="E85" s="81">
        <f t="shared" ref="E85:I85" si="19">SUM(E84)</f>
        <v>0</v>
      </c>
      <c r="F85" s="81">
        <f t="shared" si="19"/>
        <v>0</v>
      </c>
      <c r="G85" s="81">
        <f t="shared" si="19"/>
        <v>0</v>
      </c>
      <c r="H85" s="81">
        <f t="shared" si="19"/>
        <v>0</v>
      </c>
      <c r="I85" s="81">
        <f t="shared" si="19"/>
        <v>4000</v>
      </c>
      <c r="J85" s="73"/>
      <c r="K85" s="73"/>
      <c r="L85" s="73"/>
    </row>
    <row r="86" spans="1:12" ht="15" customHeight="1" x14ac:dyDescent="0.25">
      <c r="A86" s="8"/>
      <c r="B86" s="76" t="s">
        <v>407</v>
      </c>
      <c r="C86" s="13"/>
      <c r="D86" s="12"/>
      <c r="E86" s="12"/>
      <c r="F86" s="12"/>
      <c r="G86" s="12"/>
      <c r="H86" s="12"/>
      <c r="I86" s="12"/>
      <c r="J86" s="79"/>
      <c r="K86" s="79"/>
      <c r="L86" s="79"/>
    </row>
    <row r="87" spans="1:12" ht="30" customHeight="1" x14ac:dyDescent="0.25">
      <c r="A87" s="8" t="s">
        <v>35</v>
      </c>
      <c r="B87" s="8" t="s">
        <v>16</v>
      </c>
      <c r="C87" s="8" t="s">
        <v>243</v>
      </c>
      <c r="D87" s="12">
        <v>4000</v>
      </c>
      <c r="E87" s="12">
        <v>0</v>
      </c>
      <c r="F87" s="12">
        <v>0</v>
      </c>
      <c r="G87" s="12">
        <v>0</v>
      </c>
      <c r="H87" s="12">
        <v>0</v>
      </c>
      <c r="I87" s="12">
        <f>+D87-E87-F87-G87-H87</f>
        <v>4000</v>
      </c>
      <c r="J87" s="70"/>
      <c r="K87" s="70"/>
      <c r="L87" s="70"/>
    </row>
    <row r="88" spans="1:12" ht="30" customHeight="1" x14ac:dyDescent="0.25">
      <c r="A88" s="8" t="s">
        <v>35</v>
      </c>
      <c r="B88" s="8" t="s">
        <v>230</v>
      </c>
      <c r="C88" s="13" t="s">
        <v>86</v>
      </c>
      <c r="D88" s="82">
        <v>3000</v>
      </c>
      <c r="E88" s="82">
        <v>0</v>
      </c>
      <c r="F88" s="82">
        <v>0</v>
      </c>
      <c r="G88" s="82">
        <v>0</v>
      </c>
      <c r="H88" s="82">
        <v>0</v>
      </c>
      <c r="I88" s="12">
        <f>+D88-E88-F88-G88-H88</f>
        <v>3000</v>
      </c>
      <c r="J88" s="70"/>
      <c r="K88" s="70"/>
      <c r="L88" s="70"/>
    </row>
    <row r="89" spans="1:12" ht="30" customHeight="1" x14ac:dyDescent="0.25">
      <c r="A89" s="8"/>
      <c r="B89" s="13"/>
      <c r="C89" s="13"/>
      <c r="D89" s="81">
        <f>SUM(D87:D88)</f>
        <v>7000</v>
      </c>
      <c r="E89" s="81">
        <f t="shared" ref="E89:I89" si="20">SUM(E87:E88)</f>
        <v>0</v>
      </c>
      <c r="F89" s="81">
        <f t="shared" si="20"/>
        <v>0</v>
      </c>
      <c r="G89" s="81">
        <f t="shared" si="20"/>
        <v>0</v>
      </c>
      <c r="H89" s="81">
        <f t="shared" si="20"/>
        <v>0</v>
      </c>
      <c r="I89" s="81">
        <f t="shared" si="20"/>
        <v>7000</v>
      </c>
      <c r="J89" s="79"/>
      <c r="K89" s="79"/>
      <c r="L89" s="79"/>
    </row>
    <row r="90" spans="1:12" ht="15" customHeight="1" x14ac:dyDescent="0.25">
      <c r="A90" s="8"/>
      <c r="B90" s="76" t="s">
        <v>366</v>
      </c>
      <c r="C90" s="13"/>
      <c r="D90" s="12"/>
      <c r="E90" s="12"/>
      <c r="F90" s="12"/>
      <c r="G90" s="12"/>
      <c r="H90" s="12"/>
      <c r="I90" s="12"/>
      <c r="J90" s="79"/>
      <c r="K90" s="79"/>
      <c r="L90" s="79"/>
    </row>
    <row r="91" spans="1:12" ht="30" customHeight="1" x14ac:dyDescent="0.25">
      <c r="A91" s="8" t="s">
        <v>35</v>
      </c>
      <c r="B91" s="8" t="s">
        <v>16</v>
      </c>
      <c r="C91" s="8" t="s">
        <v>87</v>
      </c>
      <c r="D91" s="82">
        <v>4500</v>
      </c>
      <c r="E91" s="82">
        <v>0</v>
      </c>
      <c r="F91" s="82">
        <v>0</v>
      </c>
      <c r="G91" s="82">
        <v>0</v>
      </c>
      <c r="H91" s="82">
        <v>0</v>
      </c>
      <c r="I91" s="82">
        <f>+D91-E91-F91-G91-H91</f>
        <v>4500</v>
      </c>
      <c r="J91" s="70"/>
      <c r="K91" s="70"/>
      <c r="L91" s="70"/>
    </row>
    <row r="92" spans="1:12" ht="30" customHeight="1" x14ac:dyDescent="0.25">
      <c r="A92" s="8"/>
      <c r="B92" s="13"/>
      <c r="C92" s="13"/>
      <c r="D92" s="81">
        <f>SUM(D91)</f>
        <v>4500</v>
      </c>
      <c r="E92" s="81">
        <f t="shared" ref="E92:I92" si="21">SUM(E91)</f>
        <v>0</v>
      </c>
      <c r="F92" s="81">
        <f t="shared" si="21"/>
        <v>0</v>
      </c>
      <c r="G92" s="81">
        <f t="shared" si="21"/>
        <v>0</v>
      </c>
      <c r="H92" s="81">
        <f t="shared" si="21"/>
        <v>0</v>
      </c>
      <c r="I92" s="81">
        <f t="shared" si="21"/>
        <v>4500</v>
      </c>
      <c r="J92" s="104"/>
      <c r="K92" s="104"/>
      <c r="L92" s="104"/>
    </row>
    <row r="93" spans="1:12" ht="15" customHeight="1" x14ac:dyDescent="0.25">
      <c r="A93" s="8"/>
      <c r="B93" s="71" t="s">
        <v>367</v>
      </c>
      <c r="C93" s="8"/>
      <c r="D93" s="12"/>
      <c r="E93" s="12"/>
      <c r="F93" s="12"/>
      <c r="G93" s="12"/>
      <c r="H93" s="12"/>
      <c r="I93" s="12"/>
      <c r="J93" s="104"/>
      <c r="K93" s="104"/>
      <c r="L93" s="104"/>
    </row>
    <row r="94" spans="1:12" ht="30" customHeight="1" x14ac:dyDescent="0.25">
      <c r="A94" s="8" t="s">
        <v>35</v>
      </c>
      <c r="B94" s="8" t="s">
        <v>16</v>
      </c>
      <c r="C94" s="8" t="s">
        <v>89</v>
      </c>
      <c r="D94" s="82">
        <v>2800</v>
      </c>
      <c r="E94" s="82">
        <v>0</v>
      </c>
      <c r="F94" s="82">
        <v>0</v>
      </c>
      <c r="G94" s="82">
        <v>0</v>
      </c>
      <c r="H94" s="82">
        <v>0</v>
      </c>
      <c r="I94" s="82">
        <f>+D94-E94-F94-G94-H94</f>
        <v>2800</v>
      </c>
      <c r="J94" s="103"/>
      <c r="K94" s="103"/>
      <c r="L94" s="103"/>
    </row>
    <row r="95" spans="1:12" ht="30" customHeight="1" x14ac:dyDescent="0.25">
      <c r="A95" s="8"/>
      <c r="B95" s="8"/>
      <c r="C95" s="8"/>
      <c r="D95" s="81">
        <f>SUM(D94)</f>
        <v>2800</v>
      </c>
      <c r="E95" s="81">
        <f t="shared" ref="E95:I95" si="22">SUM(E94)</f>
        <v>0</v>
      </c>
      <c r="F95" s="81">
        <f t="shared" si="22"/>
        <v>0</v>
      </c>
      <c r="G95" s="81">
        <f t="shared" si="22"/>
        <v>0</v>
      </c>
      <c r="H95" s="81">
        <f t="shared" si="22"/>
        <v>0</v>
      </c>
      <c r="I95" s="81">
        <f t="shared" si="22"/>
        <v>2800</v>
      </c>
      <c r="J95" s="104"/>
      <c r="K95" s="104"/>
      <c r="L95" s="104"/>
    </row>
    <row r="96" spans="1:12" ht="15" customHeight="1" x14ac:dyDescent="0.25">
      <c r="A96" s="8"/>
      <c r="B96" s="71" t="s">
        <v>368</v>
      </c>
      <c r="C96" s="8"/>
      <c r="D96" s="12"/>
      <c r="E96" s="12"/>
      <c r="F96" s="12"/>
      <c r="G96" s="12"/>
      <c r="H96" s="12"/>
      <c r="I96" s="12"/>
      <c r="J96" s="104"/>
      <c r="K96" s="104"/>
      <c r="L96" s="104"/>
    </row>
    <row r="97" spans="1:12" ht="30" customHeight="1" x14ac:dyDescent="0.25">
      <c r="A97" s="8" t="s">
        <v>35</v>
      </c>
      <c r="B97" s="8" t="s">
        <v>369</v>
      </c>
      <c r="C97" s="8" t="s">
        <v>91</v>
      </c>
      <c r="D97" s="82">
        <v>4000</v>
      </c>
      <c r="E97" s="82">
        <v>0</v>
      </c>
      <c r="F97" s="82">
        <v>0</v>
      </c>
      <c r="G97" s="82">
        <v>0</v>
      </c>
      <c r="H97" s="82">
        <v>0</v>
      </c>
      <c r="I97" s="82">
        <f>+D97-E97-F97-G97-H97</f>
        <v>4000</v>
      </c>
      <c r="J97" s="103"/>
      <c r="K97" s="103"/>
      <c r="L97" s="103"/>
    </row>
    <row r="98" spans="1:12" ht="30" customHeight="1" x14ac:dyDescent="0.25">
      <c r="A98" s="8"/>
      <c r="B98" s="8"/>
      <c r="C98" s="13"/>
      <c r="D98" s="81">
        <f>SUM(D97)</f>
        <v>4000</v>
      </c>
      <c r="E98" s="81">
        <f t="shared" ref="E98:I98" si="23">SUM(E97)</f>
        <v>0</v>
      </c>
      <c r="F98" s="81">
        <f t="shared" si="23"/>
        <v>0</v>
      </c>
      <c r="G98" s="81">
        <f t="shared" si="23"/>
        <v>0</v>
      </c>
      <c r="H98" s="81">
        <f t="shared" si="23"/>
        <v>0</v>
      </c>
      <c r="I98" s="81">
        <f t="shared" si="23"/>
        <v>4000</v>
      </c>
      <c r="J98" s="79"/>
      <c r="K98" s="79"/>
      <c r="L98" s="79"/>
    </row>
    <row r="99" spans="1:12" ht="15" customHeight="1" x14ac:dyDescent="0.25">
      <c r="A99" s="8"/>
      <c r="B99" s="71" t="s">
        <v>370</v>
      </c>
      <c r="C99" s="13"/>
      <c r="D99" s="12"/>
      <c r="E99" s="12"/>
      <c r="F99" s="12"/>
      <c r="G99" s="12"/>
      <c r="H99" s="12"/>
      <c r="I99" s="12"/>
      <c r="J99" s="79"/>
      <c r="K99" s="79"/>
      <c r="L99" s="79"/>
    </row>
    <row r="100" spans="1:12" ht="30" customHeight="1" x14ac:dyDescent="0.25">
      <c r="A100" s="8" t="s">
        <v>35</v>
      </c>
      <c r="B100" s="8" t="s">
        <v>16</v>
      </c>
      <c r="C100" s="8" t="s">
        <v>92</v>
      </c>
      <c r="D100" s="12">
        <v>3500</v>
      </c>
      <c r="E100" s="12">
        <v>0</v>
      </c>
      <c r="F100" s="12">
        <v>0</v>
      </c>
      <c r="G100" s="12">
        <v>0</v>
      </c>
      <c r="H100" s="12">
        <v>0</v>
      </c>
      <c r="I100" s="12">
        <f>+D100-E100-F100-G100-H100</f>
        <v>3500</v>
      </c>
      <c r="J100" s="70"/>
      <c r="K100" s="70"/>
      <c r="L100" s="70"/>
    </row>
    <row r="101" spans="1:12" ht="30" customHeight="1" x14ac:dyDescent="0.25">
      <c r="A101" s="8" t="s">
        <v>35</v>
      </c>
      <c r="B101" s="8" t="s">
        <v>371</v>
      </c>
      <c r="C101" s="8" t="s">
        <v>93</v>
      </c>
      <c r="D101" s="12">
        <v>2500</v>
      </c>
      <c r="E101" s="12">
        <v>0</v>
      </c>
      <c r="F101" s="12">
        <v>0</v>
      </c>
      <c r="G101" s="12">
        <v>0</v>
      </c>
      <c r="H101" s="12">
        <v>0</v>
      </c>
      <c r="I101" s="12">
        <f t="shared" ref="I101:I102" si="24">+D101-E101-F101-G101-H101</f>
        <v>2500</v>
      </c>
      <c r="J101" s="70"/>
      <c r="K101" s="70"/>
      <c r="L101" s="70"/>
    </row>
    <row r="102" spans="1:12" ht="30" customHeight="1" x14ac:dyDescent="0.25">
      <c r="A102" s="8" t="s">
        <v>35</v>
      </c>
      <c r="B102" s="8" t="s">
        <v>230</v>
      </c>
      <c r="C102" s="8" t="s">
        <v>107</v>
      </c>
      <c r="D102" s="82">
        <v>2000</v>
      </c>
      <c r="E102" s="82">
        <v>0</v>
      </c>
      <c r="F102" s="82">
        <v>0</v>
      </c>
      <c r="G102" s="82">
        <v>0</v>
      </c>
      <c r="H102" s="82">
        <v>0</v>
      </c>
      <c r="I102" s="12">
        <f t="shared" si="24"/>
        <v>2000</v>
      </c>
      <c r="J102" s="70"/>
      <c r="K102" s="70"/>
      <c r="L102" s="70"/>
    </row>
    <row r="103" spans="1:12" ht="30" customHeight="1" x14ac:dyDescent="0.25">
      <c r="A103" s="8"/>
      <c r="B103" s="8"/>
      <c r="C103" s="8"/>
      <c r="D103" s="81">
        <f>SUM(D100:D102)</f>
        <v>8000</v>
      </c>
      <c r="E103" s="81">
        <f t="shared" ref="E103:I103" si="25">SUM(E100:E102)</f>
        <v>0</v>
      </c>
      <c r="F103" s="81">
        <f t="shared" si="25"/>
        <v>0</v>
      </c>
      <c r="G103" s="81">
        <f t="shared" si="25"/>
        <v>0</v>
      </c>
      <c r="H103" s="81">
        <f t="shared" si="25"/>
        <v>0</v>
      </c>
      <c r="I103" s="81">
        <f t="shared" si="25"/>
        <v>8000</v>
      </c>
      <c r="J103" s="104"/>
      <c r="K103" s="104"/>
      <c r="L103" s="104"/>
    </row>
    <row r="104" spans="1:12" ht="15" customHeight="1" x14ac:dyDescent="0.25">
      <c r="A104" s="8"/>
      <c r="B104" s="75" t="s">
        <v>372</v>
      </c>
      <c r="C104" s="8"/>
      <c r="D104" s="12"/>
      <c r="E104" s="12"/>
      <c r="F104" s="12"/>
      <c r="G104" s="12"/>
      <c r="H104" s="12"/>
      <c r="I104" s="12"/>
      <c r="J104" s="104"/>
      <c r="K104" s="104"/>
      <c r="L104" s="104"/>
    </row>
    <row r="105" spans="1:12" ht="30" customHeight="1" x14ac:dyDescent="0.25">
      <c r="A105" s="8" t="s">
        <v>35</v>
      </c>
      <c r="B105" s="8" t="s">
        <v>16</v>
      </c>
      <c r="C105" s="8" t="s">
        <v>94</v>
      </c>
      <c r="D105" s="82">
        <v>4000</v>
      </c>
      <c r="E105" s="82">
        <v>0</v>
      </c>
      <c r="F105" s="82">
        <v>1000</v>
      </c>
      <c r="G105" s="82">
        <v>0</v>
      </c>
      <c r="H105" s="82">
        <v>0</v>
      </c>
      <c r="I105" s="82">
        <f>+D105-E105-F105-G105-H105</f>
        <v>3000</v>
      </c>
      <c r="J105" s="103"/>
      <c r="K105" s="103"/>
      <c r="L105" s="103"/>
    </row>
    <row r="106" spans="1:12" ht="30" customHeight="1" x14ac:dyDescent="0.25">
      <c r="A106" s="8"/>
      <c r="B106" s="8"/>
      <c r="C106" s="8"/>
      <c r="D106" s="81">
        <f>SUM(D105)</f>
        <v>4000</v>
      </c>
      <c r="E106" s="81">
        <f t="shared" ref="E106:I106" si="26">SUM(E105)</f>
        <v>0</v>
      </c>
      <c r="F106" s="81">
        <f t="shared" si="26"/>
        <v>1000</v>
      </c>
      <c r="G106" s="81">
        <f t="shared" si="26"/>
        <v>0</v>
      </c>
      <c r="H106" s="81">
        <f t="shared" si="26"/>
        <v>0</v>
      </c>
      <c r="I106" s="81">
        <f t="shared" si="26"/>
        <v>3000</v>
      </c>
      <c r="J106" s="104"/>
      <c r="K106" s="104"/>
      <c r="L106" s="104"/>
    </row>
    <row r="107" spans="1:12" ht="15" customHeight="1" x14ac:dyDescent="0.25">
      <c r="A107" s="8"/>
      <c r="B107" s="75" t="s">
        <v>373</v>
      </c>
      <c r="C107" s="8"/>
      <c r="D107" s="12"/>
      <c r="E107" s="12"/>
      <c r="F107" s="12"/>
      <c r="G107" s="12"/>
      <c r="H107" s="12"/>
      <c r="I107" s="12"/>
      <c r="J107" s="79"/>
      <c r="K107" s="79"/>
      <c r="L107" s="79"/>
    </row>
    <row r="108" spans="1:12" ht="30" customHeight="1" x14ac:dyDescent="0.25">
      <c r="A108" s="8" t="s">
        <v>35</v>
      </c>
      <c r="B108" s="8" t="s">
        <v>16</v>
      </c>
      <c r="C108" s="8" t="s">
        <v>95</v>
      </c>
      <c r="D108" s="12">
        <v>4000</v>
      </c>
      <c r="E108" s="12">
        <v>0</v>
      </c>
      <c r="F108" s="12">
        <v>0</v>
      </c>
      <c r="G108" s="12">
        <v>0</v>
      </c>
      <c r="H108" s="12">
        <v>0</v>
      </c>
      <c r="I108" s="12">
        <f>+D108-E108-F108-G108-H108</f>
        <v>4000</v>
      </c>
      <c r="J108" s="74"/>
      <c r="K108" s="74"/>
      <c r="L108" s="74"/>
    </row>
    <row r="109" spans="1:12" ht="30" customHeight="1" x14ac:dyDescent="0.25">
      <c r="A109" s="8" t="s">
        <v>35</v>
      </c>
      <c r="B109" s="8" t="s">
        <v>18</v>
      </c>
      <c r="C109" s="8" t="s">
        <v>303</v>
      </c>
      <c r="D109" s="82">
        <v>2500</v>
      </c>
      <c r="E109" s="82">
        <v>0</v>
      </c>
      <c r="F109" s="82">
        <v>0</v>
      </c>
      <c r="G109" s="82">
        <v>0</v>
      </c>
      <c r="H109" s="82">
        <v>0</v>
      </c>
      <c r="I109" s="12">
        <f>+D109-E109-F109-G109-H109</f>
        <v>2500</v>
      </c>
      <c r="J109" s="74"/>
      <c r="K109" s="74"/>
      <c r="L109" s="74"/>
    </row>
    <row r="110" spans="1:12" ht="30" customHeight="1" x14ac:dyDescent="0.25">
      <c r="A110" s="8"/>
      <c r="B110" s="8"/>
      <c r="C110" s="8"/>
      <c r="D110" s="81">
        <f>SUM(D108:D109)</f>
        <v>6500</v>
      </c>
      <c r="E110" s="81">
        <f t="shared" ref="E110:I110" si="27">SUM(E108:E109)</f>
        <v>0</v>
      </c>
      <c r="F110" s="81">
        <f t="shared" si="27"/>
        <v>0</v>
      </c>
      <c r="G110" s="81">
        <f t="shared" si="27"/>
        <v>0</v>
      </c>
      <c r="H110" s="81">
        <f t="shared" si="27"/>
        <v>0</v>
      </c>
      <c r="I110" s="81">
        <f t="shared" si="27"/>
        <v>6500</v>
      </c>
      <c r="J110" s="79"/>
      <c r="K110" s="79"/>
      <c r="L110" s="79"/>
    </row>
    <row r="111" spans="1:12" ht="15" customHeight="1" x14ac:dyDescent="0.25">
      <c r="A111" s="8"/>
      <c r="B111" s="75" t="s">
        <v>374</v>
      </c>
      <c r="C111" s="8"/>
      <c r="D111" s="12"/>
      <c r="E111" s="12"/>
      <c r="F111" s="12"/>
      <c r="G111" s="12"/>
      <c r="H111" s="12"/>
      <c r="I111" s="12"/>
      <c r="J111" s="104"/>
      <c r="K111" s="104"/>
      <c r="L111" s="104"/>
    </row>
    <row r="112" spans="1:12" ht="30" customHeight="1" x14ac:dyDescent="0.25">
      <c r="A112" s="8" t="s">
        <v>35</v>
      </c>
      <c r="B112" s="8" t="s">
        <v>97</v>
      </c>
      <c r="C112" s="8" t="s">
        <v>96</v>
      </c>
      <c r="D112" s="82">
        <v>4000</v>
      </c>
      <c r="E112" s="82">
        <v>0</v>
      </c>
      <c r="F112" s="82">
        <v>0</v>
      </c>
      <c r="G112" s="82">
        <v>0</v>
      </c>
      <c r="H112" s="82">
        <v>0</v>
      </c>
      <c r="I112" s="82">
        <f>+D112-E112-F112-G112-H112</f>
        <v>4000</v>
      </c>
      <c r="J112" s="103"/>
      <c r="K112" s="103"/>
      <c r="L112" s="103"/>
    </row>
    <row r="113" spans="1:12" ht="30" customHeight="1" x14ac:dyDescent="0.25">
      <c r="A113" s="8"/>
      <c r="B113" s="8"/>
      <c r="C113" s="8"/>
      <c r="D113" s="81">
        <f>SUM(D112)</f>
        <v>4000</v>
      </c>
      <c r="E113" s="81">
        <f t="shared" ref="E113:I113" si="28">SUM(E112)</f>
        <v>0</v>
      </c>
      <c r="F113" s="81">
        <f t="shared" si="28"/>
        <v>0</v>
      </c>
      <c r="G113" s="81">
        <f t="shared" si="28"/>
        <v>0</v>
      </c>
      <c r="H113" s="81">
        <f t="shared" si="28"/>
        <v>0</v>
      </c>
      <c r="I113" s="81">
        <f t="shared" si="28"/>
        <v>4000</v>
      </c>
      <c r="J113" s="79"/>
      <c r="K113" s="79"/>
      <c r="L113" s="79"/>
    </row>
    <row r="114" spans="1:12" ht="15" customHeight="1" x14ac:dyDescent="0.25">
      <c r="A114" s="8"/>
      <c r="B114" s="75" t="s">
        <v>408</v>
      </c>
      <c r="C114" s="8"/>
      <c r="D114" s="12"/>
      <c r="E114" s="12"/>
      <c r="F114" s="12"/>
      <c r="G114" s="12"/>
      <c r="H114" s="12"/>
      <c r="I114" s="12"/>
      <c r="J114" s="79"/>
      <c r="K114" s="79"/>
      <c r="L114" s="79"/>
    </row>
    <row r="115" spans="1:12" ht="30" customHeight="1" x14ac:dyDescent="0.25">
      <c r="A115" s="8" t="s">
        <v>35</v>
      </c>
      <c r="B115" s="8" t="s">
        <v>16</v>
      </c>
      <c r="C115" s="8" t="s">
        <v>98</v>
      </c>
      <c r="D115" s="82">
        <v>3200</v>
      </c>
      <c r="E115" s="82">
        <v>0</v>
      </c>
      <c r="F115" s="82">
        <v>0</v>
      </c>
      <c r="G115" s="82">
        <v>0</v>
      </c>
      <c r="H115" s="82">
        <v>0</v>
      </c>
      <c r="I115" s="82">
        <f>+D115-E115-F115-G115-H115</f>
        <v>3200</v>
      </c>
      <c r="J115" s="74"/>
      <c r="K115" s="74"/>
      <c r="L115" s="74"/>
    </row>
    <row r="116" spans="1:12" ht="30" customHeight="1" x14ac:dyDescent="0.25">
      <c r="A116" s="8"/>
      <c r="B116" s="8"/>
      <c r="C116" s="8"/>
      <c r="D116" s="81">
        <f>SUM(D115)</f>
        <v>3200</v>
      </c>
      <c r="E116" s="81">
        <f t="shared" ref="E116:I116" si="29">SUM(E115)</f>
        <v>0</v>
      </c>
      <c r="F116" s="81">
        <f t="shared" si="29"/>
        <v>0</v>
      </c>
      <c r="G116" s="81">
        <f t="shared" si="29"/>
        <v>0</v>
      </c>
      <c r="H116" s="81">
        <f t="shared" si="29"/>
        <v>0</v>
      </c>
      <c r="I116" s="81">
        <f t="shared" si="29"/>
        <v>3200</v>
      </c>
      <c r="J116" s="79"/>
      <c r="K116" s="79"/>
      <c r="L116" s="79"/>
    </row>
    <row r="117" spans="1:12" ht="15" customHeight="1" x14ac:dyDescent="0.25">
      <c r="A117" s="8"/>
      <c r="B117" s="75" t="s">
        <v>375</v>
      </c>
      <c r="C117" s="8"/>
      <c r="D117" s="12"/>
      <c r="E117" s="12"/>
      <c r="F117" s="12"/>
      <c r="G117" s="12"/>
      <c r="H117" s="12"/>
      <c r="I117" s="12"/>
      <c r="J117" s="104"/>
      <c r="K117" s="104"/>
      <c r="L117" s="104"/>
    </row>
    <row r="118" spans="1:12" ht="30" customHeight="1" x14ac:dyDescent="0.25">
      <c r="A118" s="8" t="s">
        <v>35</v>
      </c>
      <c r="B118" s="8" t="s">
        <v>16</v>
      </c>
      <c r="C118" s="8" t="s">
        <v>245</v>
      </c>
      <c r="D118" s="12">
        <v>4500</v>
      </c>
      <c r="E118" s="12">
        <v>0</v>
      </c>
      <c r="F118" s="12">
        <v>0</v>
      </c>
      <c r="G118" s="12">
        <v>0</v>
      </c>
      <c r="H118" s="12">
        <v>0</v>
      </c>
      <c r="I118" s="12">
        <f>+D118-E118-F118-G118-H118</f>
        <v>4500</v>
      </c>
      <c r="J118" s="103"/>
      <c r="K118" s="103"/>
      <c r="L118" s="103"/>
    </row>
    <row r="119" spans="1:12" ht="30" customHeight="1" x14ac:dyDescent="0.25">
      <c r="A119" s="8" t="s">
        <v>35</v>
      </c>
      <c r="B119" s="8" t="s">
        <v>230</v>
      </c>
      <c r="C119" s="8" t="s">
        <v>300</v>
      </c>
      <c r="D119" s="82">
        <v>2500</v>
      </c>
      <c r="E119" s="82"/>
      <c r="F119" s="82">
        <v>0</v>
      </c>
      <c r="G119" s="82">
        <v>0</v>
      </c>
      <c r="H119" s="82">
        <v>0</v>
      </c>
      <c r="I119" s="12">
        <f>+D119-E119-F119-G119-H119</f>
        <v>2500</v>
      </c>
      <c r="J119" s="78"/>
      <c r="K119" s="65"/>
      <c r="L119" s="65"/>
    </row>
    <row r="120" spans="1:12" ht="30" customHeight="1" x14ac:dyDescent="0.25">
      <c r="A120" s="8"/>
      <c r="B120" s="8"/>
      <c r="C120" s="8"/>
      <c r="D120" s="81">
        <f>SUM(D118:D119)</f>
        <v>7000</v>
      </c>
      <c r="E120" s="81">
        <f t="shared" ref="E120:I120" si="30">SUM(E118:E119)</f>
        <v>0</v>
      </c>
      <c r="F120" s="81">
        <f t="shared" si="30"/>
        <v>0</v>
      </c>
      <c r="G120" s="81">
        <f t="shared" si="30"/>
        <v>0</v>
      </c>
      <c r="H120" s="81">
        <f t="shared" si="30"/>
        <v>0</v>
      </c>
      <c r="I120" s="81">
        <f t="shared" si="30"/>
        <v>7000</v>
      </c>
      <c r="J120" s="104"/>
      <c r="K120" s="104"/>
      <c r="L120" s="104"/>
    </row>
    <row r="121" spans="1:12" ht="15" customHeight="1" x14ac:dyDescent="0.25">
      <c r="A121" s="8"/>
      <c r="B121" s="80" t="s">
        <v>376</v>
      </c>
      <c r="C121" s="8"/>
      <c r="D121" s="12"/>
      <c r="E121" s="12"/>
      <c r="F121" s="12"/>
      <c r="G121" s="12"/>
      <c r="H121" s="12"/>
      <c r="I121" s="12"/>
      <c r="J121" s="79"/>
      <c r="K121" s="79"/>
      <c r="L121" s="79"/>
    </row>
    <row r="122" spans="1:12" ht="30" customHeight="1" x14ac:dyDescent="0.25">
      <c r="A122" s="8" t="s">
        <v>35</v>
      </c>
      <c r="B122" s="8" t="s">
        <v>16</v>
      </c>
      <c r="C122" s="8" t="s">
        <v>105</v>
      </c>
      <c r="D122" s="12">
        <v>4000</v>
      </c>
      <c r="E122" s="12">
        <v>0</v>
      </c>
      <c r="F122" s="12">
        <v>0</v>
      </c>
      <c r="G122" s="12">
        <v>0</v>
      </c>
      <c r="H122" s="12">
        <v>0</v>
      </c>
      <c r="I122" s="12">
        <f>+D122-E122-F122-G122-H122</f>
        <v>4000</v>
      </c>
      <c r="J122" s="78"/>
      <c r="K122" s="78"/>
      <c r="L122" s="78"/>
    </row>
    <row r="123" spans="1:12" ht="30" customHeight="1" x14ac:dyDescent="0.25">
      <c r="A123" s="8" t="s">
        <v>35</v>
      </c>
      <c r="B123" s="8" t="s">
        <v>230</v>
      </c>
      <c r="C123" s="8" t="s">
        <v>99</v>
      </c>
      <c r="D123" s="12">
        <v>3400</v>
      </c>
      <c r="E123" s="12">
        <v>0</v>
      </c>
      <c r="F123" s="96">
        <v>0</v>
      </c>
      <c r="G123" s="12">
        <v>0</v>
      </c>
      <c r="H123" s="12">
        <v>0</v>
      </c>
      <c r="I123" s="12">
        <f t="shared" ref="I123:I124" si="31">+D123-E123-F123-G123-H123</f>
        <v>3400</v>
      </c>
      <c r="J123" s="78"/>
      <c r="K123" s="78"/>
      <c r="L123" s="78"/>
    </row>
    <row r="124" spans="1:12" ht="30" customHeight="1" x14ac:dyDescent="0.25">
      <c r="A124" s="8" t="s">
        <v>35</v>
      </c>
      <c r="B124" s="8" t="s">
        <v>18</v>
      </c>
      <c r="C124" s="8" t="s">
        <v>377</v>
      </c>
      <c r="D124" s="82">
        <v>2700</v>
      </c>
      <c r="E124" s="82">
        <v>0</v>
      </c>
      <c r="F124" s="82">
        <v>0</v>
      </c>
      <c r="G124" s="82">
        <v>0</v>
      </c>
      <c r="H124" s="82">
        <v>0</v>
      </c>
      <c r="I124" s="12">
        <f t="shared" si="31"/>
        <v>2700</v>
      </c>
      <c r="J124" s="78"/>
      <c r="K124" s="78"/>
      <c r="L124" s="78"/>
    </row>
    <row r="125" spans="1:12" ht="30" customHeight="1" x14ac:dyDescent="0.25">
      <c r="A125" s="8"/>
      <c r="B125" s="8"/>
      <c r="C125" s="8"/>
      <c r="D125" s="81">
        <f>SUM(D122:D124)</f>
        <v>10100</v>
      </c>
      <c r="E125" s="81">
        <f t="shared" ref="E125:I125" si="32">SUM(E122:E124)</f>
        <v>0</v>
      </c>
      <c r="F125" s="81">
        <f t="shared" si="32"/>
        <v>0</v>
      </c>
      <c r="G125" s="81">
        <f t="shared" si="32"/>
        <v>0</v>
      </c>
      <c r="H125" s="81">
        <f t="shared" si="32"/>
        <v>0</v>
      </c>
      <c r="I125" s="81">
        <f t="shared" si="32"/>
        <v>10100</v>
      </c>
      <c r="J125" s="104"/>
      <c r="K125" s="104"/>
      <c r="L125" s="104"/>
    </row>
    <row r="126" spans="1:12" ht="15" customHeight="1" x14ac:dyDescent="0.25">
      <c r="A126" s="8"/>
      <c r="B126" s="80" t="s">
        <v>378</v>
      </c>
      <c r="C126" s="8"/>
      <c r="D126" s="12"/>
      <c r="E126" s="12"/>
      <c r="F126" s="12"/>
      <c r="G126" s="12"/>
      <c r="H126" s="12"/>
      <c r="I126" s="12"/>
      <c r="J126" s="104"/>
      <c r="K126" s="104"/>
      <c r="L126" s="104"/>
    </row>
    <row r="127" spans="1:12" ht="30" customHeight="1" x14ac:dyDescent="0.25">
      <c r="A127" s="8" t="s">
        <v>35</v>
      </c>
      <c r="B127" s="8" t="s">
        <v>16</v>
      </c>
      <c r="C127" s="8" t="s">
        <v>101</v>
      </c>
      <c r="D127" s="82">
        <v>4000</v>
      </c>
      <c r="E127" s="82">
        <v>0</v>
      </c>
      <c r="F127" s="82">
        <v>0</v>
      </c>
      <c r="G127" s="82">
        <v>0</v>
      </c>
      <c r="H127" s="82">
        <v>0</v>
      </c>
      <c r="I127" s="82">
        <f>+D127-E127-F127-G127-H127</f>
        <v>4000</v>
      </c>
      <c r="J127" s="103"/>
      <c r="K127" s="103"/>
      <c r="L127" s="103"/>
    </row>
    <row r="128" spans="1:12" ht="30" customHeight="1" x14ac:dyDescent="0.25">
      <c r="A128" s="8"/>
      <c r="B128" s="8"/>
      <c r="C128" s="8"/>
      <c r="D128" s="81">
        <f t="shared" ref="D128:I128" si="33">SUM(D127:D127)</f>
        <v>4000</v>
      </c>
      <c r="E128" s="81">
        <f t="shared" si="33"/>
        <v>0</v>
      </c>
      <c r="F128" s="81">
        <f t="shared" si="33"/>
        <v>0</v>
      </c>
      <c r="G128" s="81">
        <f t="shared" si="33"/>
        <v>0</v>
      </c>
      <c r="H128" s="81">
        <f t="shared" si="33"/>
        <v>0</v>
      </c>
      <c r="I128" s="81">
        <f t="shared" si="33"/>
        <v>4000</v>
      </c>
      <c r="J128" s="104"/>
      <c r="K128" s="104"/>
      <c r="L128" s="104"/>
    </row>
    <row r="129" spans="1:12" ht="30" customHeight="1" x14ac:dyDescent="0.25">
      <c r="A129" s="8"/>
      <c r="B129" s="8"/>
      <c r="C129" s="8"/>
      <c r="D129" s="49"/>
      <c r="E129" s="49"/>
      <c r="F129" s="49"/>
      <c r="G129" s="49"/>
      <c r="H129" s="49"/>
      <c r="I129" s="12"/>
      <c r="J129" s="104"/>
      <c r="K129" s="104"/>
      <c r="L129" s="104"/>
    </row>
    <row r="130" spans="1:12" ht="24.75" customHeight="1" thickBot="1" x14ac:dyDescent="0.3">
      <c r="A130" s="8"/>
      <c r="B130" s="80" t="s">
        <v>185</v>
      </c>
      <c r="C130" s="8"/>
      <c r="D130" s="87">
        <f t="shared" ref="D130:H130" si="34">D14+D25+D34+D37+D46+D52+D57+D61+D65+D68+D73+D78+D82+D85+D89+D92+D95+D98+D103+D106+D110+D113+D116+D120+D125+D128</f>
        <v>349595</v>
      </c>
      <c r="E130" s="87">
        <f t="shared" si="34"/>
        <v>25753.249999999996</v>
      </c>
      <c r="F130" s="87">
        <f t="shared" si="34"/>
        <v>6221.95</v>
      </c>
      <c r="G130" s="87">
        <f t="shared" si="34"/>
        <v>186.66666666666666</v>
      </c>
      <c r="H130" s="87">
        <f t="shared" si="34"/>
        <v>450</v>
      </c>
      <c r="I130" s="87">
        <f>I14+I25+I34+I37+I46+I52+I57+I61+I65+I68+I73+I78+I82+I85+I89+I92+I95+I98+I103+I106+I110+I113+I116+I120+I125+I128</f>
        <v>316983.1333333333</v>
      </c>
      <c r="J130" s="8"/>
      <c r="K130" s="62"/>
      <c r="L130" s="8"/>
    </row>
    <row r="131" spans="1:12" ht="15.75" thickTop="1" x14ac:dyDescent="0.25">
      <c r="A131" s="8"/>
      <c r="B131" s="8"/>
      <c r="C131" s="8"/>
      <c r="D131" s="8"/>
      <c r="E131" s="12"/>
      <c r="F131" s="12"/>
      <c r="G131" s="12"/>
      <c r="H131" s="12"/>
      <c r="I131" s="14"/>
      <c r="J131" s="8"/>
      <c r="K131" s="8"/>
      <c r="L131" s="8"/>
    </row>
    <row r="132" spans="1:12" x14ac:dyDescent="0.25">
      <c r="A132" s="8"/>
      <c r="B132" s="8"/>
      <c r="C132" s="8"/>
      <c r="D132" s="8"/>
      <c r="E132" s="12"/>
      <c r="F132" s="12"/>
      <c r="G132" s="12"/>
      <c r="H132" s="12"/>
      <c r="I132" s="8"/>
      <c r="J132" s="62"/>
      <c r="K132" s="8"/>
      <c r="L132" s="8"/>
    </row>
    <row r="133" spans="1:12" x14ac:dyDescent="0.25">
      <c r="A133" s="8"/>
      <c r="B133" s="8"/>
      <c r="C133" s="8"/>
      <c r="D133" s="8"/>
      <c r="E133" s="12"/>
      <c r="F133" s="12"/>
      <c r="G133" s="12"/>
      <c r="H133" s="12"/>
      <c r="I133" s="8"/>
      <c r="J133" s="8"/>
      <c r="K133" s="8"/>
      <c r="L133" s="8"/>
    </row>
    <row r="134" spans="1:12" x14ac:dyDescent="0.25">
      <c r="A134" s="8"/>
      <c r="B134" s="8"/>
      <c r="C134" s="8"/>
      <c r="D134" s="8"/>
      <c r="E134" s="8"/>
      <c r="F134" s="12"/>
      <c r="G134" s="12"/>
      <c r="H134" s="12"/>
      <c r="I134" s="8"/>
      <c r="J134" s="8"/>
      <c r="K134" s="8"/>
      <c r="L134" s="8"/>
    </row>
    <row r="135" spans="1:12" x14ac:dyDescent="0.25">
      <c r="A135" s="8"/>
      <c r="B135" s="15"/>
      <c r="C135" s="8"/>
      <c r="D135" s="103"/>
      <c r="E135" s="103"/>
      <c r="F135" s="103"/>
      <c r="G135" s="103"/>
      <c r="H135" s="103"/>
      <c r="I135" s="103"/>
      <c r="J135" s="8"/>
      <c r="K135" s="8"/>
      <c r="L135" s="8"/>
    </row>
    <row r="136" spans="1:12" x14ac:dyDescent="0.25">
      <c r="A136" s="8"/>
      <c r="B136" s="67" t="s">
        <v>28</v>
      </c>
      <c r="C136" s="8"/>
      <c r="D136" s="107" t="s">
        <v>29</v>
      </c>
      <c r="E136" s="107"/>
      <c r="F136" s="107"/>
      <c r="G136" s="107"/>
      <c r="H136" s="107"/>
      <c r="I136" s="107"/>
      <c r="J136" s="8"/>
      <c r="K136" s="8"/>
      <c r="L136" s="8"/>
    </row>
    <row r="137" spans="1:12" x14ac:dyDescent="0.25">
      <c r="A137" s="8"/>
      <c r="B137" s="66" t="s">
        <v>30</v>
      </c>
      <c r="C137" s="8"/>
      <c r="D137" s="106" t="s">
        <v>31</v>
      </c>
      <c r="E137" s="106"/>
      <c r="F137" s="106"/>
      <c r="G137" s="106"/>
      <c r="H137" s="106"/>
      <c r="I137" s="106"/>
      <c r="J137" s="8"/>
      <c r="K137" s="8"/>
      <c r="L137" s="8"/>
    </row>
    <row r="138" spans="1:12" x14ac:dyDescent="0.25">
      <c r="A138" s="8"/>
      <c r="B138" s="8"/>
      <c r="C138" s="8"/>
      <c r="D138" s="8"/>
      <c r="E138" s="8"/>
      <c r="F138" s="12"/>
      <c r="G138" s="12"/>
      <c r="H138" s="12"/>
      <c r="I138" s="8"/>
      <c r="J138" s="8"/>
      <c r="K138" s="8"/>
      <c r="L138" s="8"/>
    </row>
    <row r="141" spans="1:12" x14ac:dyDescent="0.25">
      <c r="E141" s="5"/>
    </row>
    <row r="142" spans="1:12" x14ac:dyDescent="0.25">
      <c r="E142" s="5"/>
    </row>
    <row r="143" spans="1:12" x14ac:dyDescent="0.25">
      <c r="E143" s="5"/>
    </row>
  </sheetData>
  <mergeCells count="66">
    <mergeCell ref="J29:L29"/>
    <mergeCell ref="J30:L30"/>
    <mergeCell ref="J49:L49"/>
    <mergeCell ref="J50:L50"/>
    <mergeCell ref="D136:I136"/>
    <mergeCell ref="J52:L52"/>
    <mergeCell ref="J38:L38"/>
    <mergeCell ref="J31:L31"/>
    <mergeCell ref="J32:L32"/>
    <mergeCell ref="J33:L33"/>
    <mergeCell ref="J34:L34"/>
    <mergeCell ref="J36:L36"/>
    <mergeCell ref="J103:L103"/>
    <mergeCell ref="J104:L104"/>
    <mergeCell ref="J61:L61"/>
    <mergeCell ref="J95:L95"/>
    <mergeCell ref="D137:I137"/>
    <mergeCell ref="J128:L128"/>
    <mergeCell ref="J129:L129"/>
    <mergeCell ref="J25:L25"/>
    <mergeCell ref="J27:L27"/>
    <mergeCell ref="J26:L26"/>
    <mergeCell ref="J35:L35"/>
    <mergeCell ref="D135:I135"/>
    <mergeCell ref="J37:L37"/>
    <mergeCell ref="J66:L66"/>
    <mergeCell ref="J47:L47"/>
    <mergeCell ref="J48:L48"/>
    <mergeCell ref="J96:L96"/>
    <mergeCell ref="J97:L97"/>
    <mergeCell ref="J28:L28"/>
    <mergeCell ref="J51:L51"/>
    <mergeCell ref="J9:L9"/>
    <mergeCell ref="J10:L10"/>
    <mergeCell ref="J11:L11"/>
    <mergeCell ref="J24:L24"/>
    <mergeCell ref="J19:L19"/>
    <mergeCell ref="J20:L20"/>
    <mergeCell ref="J21:L21"/>
    <mergeCell ref="J22:L22"/>
    <mergeCell ref="J23:L23"/>
    <mergeCell ref="J12:L12"/>
    <mergeCell ref="J13:L13"/>
    <mergeCell ref="J14:L14"/>
    <mergeCell ref="J18:L18"/>
    <mergeCell ref="J67:L67"/>
    <mergeCell ref="J68:L68"/>
    <mergeCell ref="J69:L69"/>
    <mergeCell ref="J70:L70"/>
    <mergeCell ref="J72:L72"/>
    <mergeCell ref="J73:L73"/>
    <mergeCell ref="J80:L80"/>
    <mergeCell ref="J81:L81"/>
    <mergeCell ref="J92:L92"/>
    <mergeCell ref="J94:L94"/>
    <mergeCell ref="J93:L93"/>
    <mergeCell ref="J127:L127"/>
    <mergeCell ref="J106:L106"/>
    <mergeCell ref="J111:L111"/>
    <mergeCell ref="J112:L112"/>
    <mergeCell ref="J105:L105"/>
    <mergeCell ref="J118:L118"/>
    <mergeCell ref="J120:L120"/>
    <mergeCell ref="J125:L125"/>
    <mergeCell ref="J126:L126"/>
    <mergeCell ref="J117:L117"/>
  </mergeCells>
  <pageMargins left="0.70866141732283472" right="0.70866141732283472" top="0.55118110236220474" bottom="0.55118110236220474" header="0.31496062992125984" footer="0.31496062992125984"/>
  <pageSetup paperSize="5" scale="85" orientation="landscape" r:id="rId1"/>
  <headerFooter>
    <oddFooter>&amp;CNomina Confianza&amp;R2da. Quincena Sept.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3" zoomScaleNormal="100" workbookViewId="0">
      <selection activeCell="E17" sqref="E17"/>
    </sheetView>
  </sheetViews>
  <sheetFormatPr baseColWidth="10" defaultRowHeight="15" x14ac:dyDescent="0.25"/>
  <cols>
    <col min="1" max="1" width="14.7109375" style="53" customWidth="1"/>
    <col min="2" max="2" width="0.140625" style="53" hidden="1" customWidth="1"/>
    <col min="3" max="3" width="31" style="53" customWidth="1"/>
    <col min="4" max="4" width="14.5703125" style="53" customWidth="1"/>
    <col min="5" max="5" width="32.5703125" style="53" customWidth="1"/>
    <col min="6" max="6" width="12.140625" style="53" bestFit="1" customWidth="1"/>
    <col min="7" max="7" width="28.85546875" style="53" customWidth="1"/>
    <col min="8" max="16384" width="11.42578125" style="53"/>
  </cols>
  <sheetData>
    <row r="1" spans="1:7" x14ac:dyDescent="0.25">
      <c r="A1" s="109" t="s">
        <v>254</v>
      </c>
      <c r="B1" s="109"/>
      <c r="C1" s="109"/>
      <c r="D1" s="109"/>
      <c r="E1" s="109"/>
      <c r="F1" s="109"/>
      <c r="G1" s="109"/>
    </row>
    <row r="2" spans="1:7" x14ac:dyDescent="0.25">
      <c r="A2" s="109" t="s">
        <v>255</v>
      </c>
      <c r="B2" s="109"/>
      <c r="C2" s="109"/>
      <c r="D2" s="109"/>
      <c r="E2" s="109"/>
      <c r="F2" s="109"/>
      <c r="G2" s="109"/>
    </row>
    <row r="3" spans="1:7" x14ac:dyDescent="0.25">
      <c r="A3" s="109" t="s">
        <v>436</v>
      </c>
      <c r="B3" s="109"/>
      <c r="C3" s="109"/>
      <c r="D3" s="109"/>
      <c r="E3" s="109"/>
      <c r="F3" s="109"/>
      <c r="G3" s="109"/>
    </row>
    <row r="4" spans="1:7" x14ac:dyDescent="0.25">
      <c r="A4" s="63"/>
      <c r="B4" s="63"/>
      <c r="C4" s="63"/>
      <c r="D4" s="63"/>
      <c r="E4" s="63"/>
      <c r="F4" s="63"/>
      <c r="G4" s="63"/>
    </row>
    <row r="5" spans="1:7" ht="40.5" customHeight="1" x14ac:dyDescent="0.25">
      <c r="A5" s="32" t="s">
        <v>13</v>
      </c>
      <c r="B5" s="33" t="s">
        <v>256</v>
      </c>
      <c r="C5" s="32" t="s">
        <v>257</v>
      </c>
      <c r="D5" s="32" t="s">
        <v>2</v>
      </c>
      <c r="E5" s="32" t="s">
        <v>258</v>
      </c>
      <c r="F5" s="32" t="s">
        <v>3</v>
      </c>
      <c r="G5" s="32" t="s">
        <v>259</v>
      </c>
    </row>
    <row r="6" spans="1:7" x14ac:dyDescent="0.25">
      <c r="A6" s="32"/>
      <c r="B6" s="33"/>
      <c r="C6" s="32"/>
      <c r="D6" s="32"/>
      <c r="E6" s="32"/>
      <c r="F6" s="32"/>
      <c r="G6" s="32"/>
    </row>
    <row r="7" spans="1:7" x14ac:dyDescent="0.25">
      <c r="A7" s="32"/>
      <c r="B7" s="33"/>
      <c r="C7" s="32"/>
      <c r="D7" s="32"/>
      <c r="E7" s="32"/>
      <c r="F7" s="32"/>
      <c r="G7" s="32"/>
    </row>
    <row r="8" spans="1:7" x14ac:dyDescent="0.25">
      <c r="A8" s="34"/>
      <c r="B8" s="34"/>
      <c r="C8" s="34"/>
      <c r="D8" s="34"/>
      <c r="E8" s="34"/>
      <c r="F8" s="34"/>
      <c r="G8" s="34"/>
    </row>
    <row r="9" spans="1:7" x14ac:dyDescent="0.25">
      <c r="A9" s="35" t="s">
        <v>260</v>
      </c>
      <c r="B9" s="36">
        <v>40179</v>
      </c>
      <c r="C9" s="16" t="s">
        <v>261</v>
      </c>
      <c r="D9" s="16" t="s">
        <v>262</v>
      </c>
      <c r="E9" s="16" t="s">
        <v>263</v>
      </c>
      <c r="F9" s="37">
        <v>1100</v>
      </c>
      <c r="G9" s="38"/>
    </row>
    <row r="10" spans="1:7" x14ac:dyDescent="0.25">
      <c r="A10" s="34"/>
      <c r="B10" s="34"/>
      <c r="C10" s="34"/>
      <c r="D10" s="34"/>
      <c r="E10" s="34"/>
      <c r="F10" s="39"/>
      <c r="G10" s="34"/>
    </row>
    <row r="11" spans="1:7" x14ac:dyDescent="0.25">
      <c r="A11" s="35" t="s">
        <v>260</v>
      </c>
      <c r="B11" s="36">
        <v>40238</v>
      </c>
      <c r="C11" s="16" t="s">
        <v>264</v>
      </c>
      <c r="D11" s="16" t="s">
        <v>262</v>
      </c>
      <c r="E11" s="16" t="s">
        <v>265</v>
      </c>
      <c r="F11" s="37">
        <v>1100</v>
      </c>
      <c r="G11" s="38"/>
    </row>
    <row r="12" spans="1:7" x14ac:dyDescent="0.25">
      <c r="A12" s="34"/>
      <c r="B12" s="34"/>
      <c r="C12" s="34"/>
      <c r="D12" s="34"/>
      <c r="E12" s="34"/>
      <c r="F12" s="39"/>
      <c r="G12" s="34"/>
    </row>
    <row r="13" spans="1:7" x14ac:dyDescent="0.25">
      <c r="A13" s="35" t="s">
        <v>260</v>
      </c>
      <c r="B13" s="36">
        <v>40179</v>
      </c>
      <c r="C13" s="16" t="s">
        <v>266</v>
      </c>
      <c r="D13" s="16" t="s">
        <v>262</v>
      </c>
      <c r="E13" s="16" t="s">
        <v>267</v>
      </c>
      <c r="F13" s="37">
        <v>1100</v>
      </c>
      <c r="G13" s="38"/>
    </row>
    <row r="14" spans="1:7" x14ac:dyDescent="0.25">
      <c r="A14" s="34"/>
      <c r="B14" s="34"/>
      <c r="C14" s="34"/>
      <c r="D14" s="34"/>
      <c r="E14" s="34"/>
      <c r="F14" s="39"/>
      <c r="G14" s="34"/>
    </row>
    <row r="15" spans="1:7" x14ac:dyDescent="0.25">
      <c r="A15" s="35" t="s">
        <v>260</v>
      </c>
      <c r="B15" s="36">
        <v>40179</v>
      </c>
      <c r="C15" s="16" t="s">
        <v>268</v>
      </c>
      <c r="D15" s="16" t="s">
        <v>262</v>
      </c>
      <c r="E15" s="16" t="s">
        <v>269</v>
      </c>
      <c r="F15" s="37">
        <v>1100</v>
      </c>
      <c r="G15" s="38"/>
    </row>
    <row r="16" spans="1:7" x14ac:dyDescent="0.25">
      <c r="A16" s="34"/>
      <c r="B16" s="34"/>
      <c r="C16" s="34"/>
      <c r="D16" s="34"/>
      <c r="E16" s="34"/>
      <c r="F16" s="39"/>
      <c r="G16" s="34"/>
    </row>
    <row r="17" spans="1:7" x14ac:dyDescent="0.25">
      <c r="A17" s="35" t="s">
        <v>260</v>
      </c>
      <c r="B17" s="36">
        <v>40179</v>
      </c>
      <c r="C17" s="16" t="s">
        <v>270</v>
      </c>
      <c r="D17" s="16" t="s">
        <v>262</v>
      </c>
      <c r="E17" s="16" t="s">
        <v>271</v>
      </c>
      <c r="F17" s="37">
        <v>1100</v>
      </c>
      <c r="G17" s="38"/>
    </row>
    <row r="18" spans="1:7" x14ac:dyDescent="0.25">
      <c r="A18" s="34"/>
      <c r="B18" s="34"/>
      <c r="C18" s="34"/>
      <c r="D18" s="34"/>
      <c r="E18" s="34"/>
      <c r="F18" s="39"/>
      <c r="G18" s="34"/>
    </row>
    <row r="19" spans="1:7" x14ac:dyDescent="0.25">
      <c r="A19" s="35" t="s">
        <v>260</v>
      </c>
      <c r="B19" s="36">
        <v>40360</v>
      </c>
      <c r="C19" s="16" t="s">
        <v>401</v>
      </c>
      <c r="D19" s="16" t="s">
        <v>262</v>
      </c>
      <c r="E19" s="16" t="s">
        <v>272</v>
      </c>
      <c r="F19" s="37">
        <v>1100</v>
      </c>
      <c r="G19" s="38"/>
    </row>
    <row r="20" spans="1:7" x14ac:dyDescent="0.25">
      <c r="A20" s="40"/>
      <c r="B20" s="41"/>
      <c r="C20" s="34"/>
      <c r="D20" s="34"/>
      <c r="E20" s="34"/>
      <c r="F20" s="39"/>
      <c r="G20" s="42"/>
    </row>
    <row r="21" spans="1:7" x14ac:dyDescent="0.25">
      <c r="A21" s="35" t="s">
        <v>260</v>
      </c>
      <c r="B21" s="36"/>
      <c r="C21" s="16" t="s">
        <v>273</v>
      </c>
      <c r="D21" s="16" t="s">
        <v>262</v>
      </c>
      <c r="E21" s="16" t="s">
        <v>274</v>
      </c>
      <c r="F21" s="37">
        <v>1100</v>
      </c>
      <c r="G21" s="38"/>
    </row>
    <row r="22" spans="1:7" x14ac:dyDescent="0.25">
      <c r="A22" s="40"/>
      <c r="B22" s="41"/>
      <c r="C22" s="34"/>
      <c r="D22" s="34"/>
      <c r="E22" s="34"/>
      <c r="F22" s="39"/>
      <c r="G22" s="42"/>
    </row>
    <row r="23" spans="1:7" x14ac:dyDescent="0.25">
      <c r="A23" s="35" t="s">
        <v>260</v>
      </c>
      <c r="B23" s="36"/>
      <c r="C23" s="16" t="s">
        <v>275</v>
      </c>
      <c r="D23" s="16" t="s">
        <v>262</v>
      </c>
      <c r="E23" s="16" t="s">
        <v>276</v>
      </c>
      <c r="F23" s="37">
        <v>1100</v>
      </c>
      <c r="G23" s="38"/>
    </row>
    <row r="24" spans="1:7" x14ac:dyDescent="0.25">
      <c r="A24" s="40"/>
      <c r="B24" s="41"/>
      <c r="C24" s="34"/>
      <c r="D24" s="34"/>
      <c r="E24" s="34"/>
      <c r="F24" s="39"/>
      <c r="G24" s="42"/>
    </row>
    <row r="25" spans="1:7" x14ac:dyDescent="0.25">
      <c r="A25" s="35" t="s">
        <v>260</v>
      </c>
      <c r="B25" s="36"/>
      <c r="C25" s="16" t="s">
        <v>277</v>
      </c>
      <c r="D25" s="16" t="s">
        <v>262</v>
      </c>
      <c r="E25" s="16" t="s">
        <v>278</v>
      </c>
      <c r="F25" s="37">
        <v>1100</v>
      </c>
      <c r="G25" s="38"/>
    </row>
    <row r="26" spans="1:7" x14ac:dyDescent="0.25">
      <c r="A26" s="35"/>
      <c r="B26" s="36"/>
      <c r="C26" s="16"/>
      <c r="D26" s="16"/>
      <c r="E26" s="16"/>
      <c r="F26" s="37"/>
      <c r="G26" s="43"/>
    </row>
    <row r="27" spans="1:7" x14ac:dyDescent="0.25">
      <c r="A27" s="35" t="s">
        <v>260</v>
      </c>
      <c r="B27" s="41"/>
      <c r="C27" s="34" t="s">
        <v>279</v>
      </c>
      <c r="D27" s="34" t="s">
        <v>262</v>
      </c>
      <c r="E27" s="34" t="s">
        <v>280</v>
      </c>
      <c r="F27" s="39">
        <v>1100</v>
      </c>
      <c r="G27" s="44"/>
    </row>
    <row r="28" spans="1:7" x14ac:dyDescent="0.25">
      <c r="A28" s="35"/>
      <c r="B28" s="41"/>
      <c r="C28" s="34"/>
      <c r="D28" s="34"/>
      <c r="E28" s="34"/>
      <c r="F28" s="39"/>
      <c r="G28" s="42"/>
    </row>
    <row r="29" spans="1:7" ht="15.75" thickBot="1" x14ac:dyDescent="0.3">
      <c r="E29" s="45" t="s">
        <v>281</v>
      </c>
      <c r="F29" s="88">
        <f>SUM(F8:F27)</f>
        <v>11000</v>
      </c>
    </row>
    <row r="30" spans="1:7" ht="15.75" thickTop="1" x14ac:dyDescent="0.25">
      <c r="A30" s="35"/>
      <c r="E30" s="45"/>
      <c r="F30" s="46"/>
    </row>
    <row r="31" spans="1:7" x14ac:dyDescent="0.25">
      <c r="E31" s="45"/>
      <c r="F31" s="46"/>
    </row>
    <row r="32" spans="1:7" x14ac:dyDescent="0.25">
      <c r="E32" s="45"/>
      <c r="F32" s="46"/>
    </row>
    <row r="34" spans="1:7" x14ac:dyDescent="0.25">
      <c r="A34" s="47"/>
      <c r="B34" s="25"/>
      <c r="C34" s="64"/>
      <c r="D34" s="110"/>
      <c r="E34" s="110"/>
      <c r="F34" s="111"/>
      <c r="G34" s="111"/>
    </row>
    <row r="35" spans="1:7" x14ac:dyDescent="0.25">
      <c r="A35" s="9"/>
      <c r="B35" s="9"/>
      <c r="C35" s="63" t="s">
        <v>282</v>
      </c>
      <c r="D35" s="108"/>
      <c r="E35" s="108"/>
      <c r="F35" s="108" t="s">
        <v>283</v>
      </c>
      <c r="G35" s="108"/>
    </row>
    <row r="36" spans="1:7" x14ac:dyDescent="0.25">
      <c r="A36" s="9"/>
      <c r="B36" s="9"/>
      <c r="C36" s="9" t="s">
        <v>284</v>
      </c>
      <c r="E36" s="63"/>
      <c r="F36" s="63" t="s">
        <v>285</v>
      </c>
      <c r="G36" s="63"/>
    </row>
    <row r="37" spans="1:7" x14ac:dyDescent="0.25">
      <c r="C37" s="9"/>
    </row>
  </sheetData>
  <mergeCells count="7">
    <mergeCell ref="D35:E35"/>
    <mergeCell ref="F35:G35"/>
    <mergeCell ref="A1:G1"/>
    <mergeCell ref="A2:G2"/>
    <mergeCell ref="A3:G3"/>
    <mergeCell ref="D34:E34"/>
    <mergeCell ref="F34:G34"/>
  </mergeCells>
  <pageMargins left="1.1023622047244095" right="0.70866141732283472" top="0.74803149606299213" bottom="0.74803149606299213" header="0.31496062992125984" footer="0.31496062992125984"/>
  <pageSetup paperSize="5" scale="90" orientation="landscape" r:id="rId1"/>
  <headerFooter>
    <oddFooter>&amp;CDelegados&amp;R2da. Quincena Sept.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0"/>
  <sheetViews>
    <sheetView tabSelected="1" workbookViewId="0">
      <selection activeCell="I15" sqref="I15"/>
    </sheetView>
  </sheetViews>
  <sheetFormatPr baseColWidth="10" defaultRowHeight="15" x14ac:dyDescent="0.25"/>
  <cols>
    <col min="4" max="4" width="12.5703125" bestFit="1" customWidth="1"/>
    <col min="5" max="6" width="14.140625" bestFit="1" customWidth="1"/>
    <col min="7" max="7" width="15.140625" bestFit="1" customWidth="1"/>
  </cols>
  <sheetData>
    <row r="3" spans="3:7" x14ac:dyDescent="0.25">
      <c r="C3" s="54"/>
      <c r="D3" s="53"/>
      <c r="E3" s="53"/>
      <c r="F3" s="53"/>
      <c r="G3" s="53"/>
    </row>
    <row r="4" spans="3:7" x14ac:dyDescent="0.25">
      <c r="C4" s="53"/>
      <c r="D4" s="53"/>
      <c r="E4" s="53"/>
      <c r="F4" s="53"/>
      <c r="G4" s="53"/>
    </row>
    <row r="7" spans="3:7" x14ac:dyDescent="0.25">
      <c r="C7" s="53"/>
      <c r="D7" s="58"/>
      <c r="E7" s="58"/>
      <c r="F7" s="58"/>
      <c r="G7" s="58"/>
    </row>
    <row r="9" spans="3:7" x14ac:dyDescent="0.25">
      <c r="C9" s="53"/>
      <c r="D9" s="56"/>
      <c r="E9" s="56"/>
      <c r="F9" s="59"/>
      <c r="G9" s="59"/>
    </row>
    <row r="10" spans="3:7" x14ac:dyDescent="0.25">
      <c r="C10" s="53"/>
      <c r="D10" s="55"/>
      <c r="E10" s="55"/>
      <c r="F10" s="59"/>
      <c r="G10" s="59"/>
    </row>
    <row r="11" spans="3:7" x14ac:dyDescent="0.25">
      <c r="C11" s="53"/>
      <c r="D11" s="55"/>
      <c r="E11" s="55"/>
      <c r="F11" s="59"/>
      <c r="G11" s="59"/>
    </row>
    <row r="12" spans="3:7" x14ac:dyDescent="0.25">
      <c r="C12" s="53"/>
      <c r="D12" s="55"/>
      <c r="E12" s="55"/>
      <c r="F12" s="59"/>
      <c r="G12" s="59"/>
    </row>
    <row r="13" spans="3:7" x14ac:dyDescent="0.25">
      <c r="C13" s="53"/>
      <c r="D13" s="55"/>
      <c r="E13" s="55"/>
      <c r="F13" s="59"/>
      <c r="G13" s="59"/>
    </row>
    <row r="14" spans="3:7" x14ac:dyDescent="0.25">
      <c r="C14" s="53"/>
      <c r="D14" s="55"/>
      <c r="E14" s="55"/>
      <c r="F14" s="59"/>
      <c r="G14" s="59"/>
    </row>
    <row r="15" spans="3:7" x14ac:dyDescent="0.25">
      <c r="C15" s="53"/>
      <c r="D15" s="55"/>
      <c r="E15" s="55"/>
      <c r="F15" s="59"/>
      <c r="G15" s="59"/>
    </row>
    <row r="16" spans="3:7" x14ac:dyDescent="0.25">
      <c r="C16" s="53"/>
      <c r="D16" s="55"/>
      <c r="E16" s="55"/>
      <c r="F16" s="59"/>
      <c r="G16" s="59"/>
    </row>
    <row r="17" spans="3:7" x14ac:dyDescent="0.25">
      <c r="C17" s="53"/>
      <c r="D17" s="55"/>
      <c r="E17" s="55"/>
      <c r="F17" s="59"/>
      <c r="G17" s="59"/>
    </row>
    <row r="18" spans="3:7" x14ac:dyDescent="0.25">
      <c r="C18" s="53"/>
      <c r="D18" s="55"/>
      <c r="E18" s="55"/>
      <c r="F18" s="59"/>
      <c r="G18" s="59"/>
    </row>
    <row r="19" spans="3:7" x14ac:dyDescent="0.25">
      <c r="C19" s="53"/>
      <c r="D19" s="55"/>
      <c r="E19" s="55"/>
      <c r="F19" s="59"/>
      <c r="G19" s="59"/>
    </row>
    <row r="20" spans="3:7" x14ac:dyDescent="0.25">
      <c r="C20" s="53"/>
      <c r="D20" s="55"/>
      <c r="E20" s="55"/>
      <c r="F20" s="59"/>
      <c r="G20" s="59"/>
    </row>
    <row r="21" spans="3:7" x14ac:dyDescent="0.25">
      <c r="C21" s="53"/>
      <c r="D21" s="55"/>
      <c r="E21" s="55"/>
      <c r="F21" s="59"/>
      <c r="G21" s="59"/>
    </row>
    <row r="22" spans="3:7" x14ac:dyDescent="0.25">
      <c r="C22" s="53"/>
      <c r="D22" s="55"/>
      <c r="E22" s="55"/>
      <c r="F22" s="59"/>
      <c r="G22" s="59"/>
    </row>
    <row r="23" spans="3:7" x14ac:dyDescent="0.25">
      <c r="C23" s="53"/>
      <c r="D23" s="55"/>
      <c r="E23" s="55"/>
      <c r="F23" s="59"/>
      <c r="G23" s="59"/>
    </row>
    <row r="24" spans="3:7" x14ac:dyDescent="0.25">
      <c r="C24" s="53"/>
      <c r="D24" s="55"/>
      <c r="E24" s="55"/>
      <c r="F24" s="59"/>
      <c r="G24" s="59"/>
    </row>
    <row r="25" spans="3:7" x14ac:dyDescent="0.25">
      <c r="C25" s="53"/>
      <c r="D25" s="55"/>
      <c r="E25" s="55"/>
      <c r="F25" s="59"/>
      <c r="G25" s="59"/>
    </row>
    <row r="26" spans="3:7" x14ac:dyDescent="0.25">
      <c r="C26" s="53"/>
      <c r="D26" s="55"/>
      <c r="E26" s="55"/>
      <c r="F26" s="59"/>
      <c r="G26" s="59"/>
    </row>
    <row r="27" spans="3:7" x14ac:dyDescent="0.25">
      <c r="C27" s="53"/>
      <c r="D27" s="55"/>
      <c r="E27" s="55"/>
      <c r="F27" s="59"/>
      <c r="G27" s="59"/>
    </row>
    <row r="28" spans="3:7" s="53" customFormat="1" x14ac:dyDescent="0.25">
      <c r="D28" s="55"/>
      <c r="E28" s="55"/>
      <c r="F28" s="59"/>
      <c r="G28" s="59"/>
    </row>
    <row r="29" spans="3:7" s="53" customFormat="1" x14ac:dyDescent="0.25">
      <c r="D29" s="55"/>
      <c r="E29" s="55"/>
      <c r="F29" s="59"/>
      <c r="G29" s="59"/>
    </row>
    <row r="30" spans="3:7" x14ac:dyDescent="0.25">
      <c r="C30" s="53"/>
      <c r="D30" s="55"/>
      <c r="E30" s="55"/>
      <c r="F30" s="59"/>
      <c r="G30" s="59"/>
    </row>
    <row r="31" spans="3:7" x14ac:dyDescent="0.25">
      <c r="C31" s="53"/>
      <c r="D31" s="55"/>
      <c r="E31" s="55"/>
      <c r="F31" s="59"/>
      <c r="G31" s="59"/>
    </row>
    <row r="32" spans="3:7" x14ac:dyDescent="0.25">
      <c r="C32" s="53"/>
      <c r="D32" s="55"/>
      <c r="E32" s="55"/>
      <c r="F32" s="53"/>
      <c r="G32" s="59"/>
    </row>
    <row r="33" spans="3:7" ht="15.75" thickBot="1" x14ac:dyDescent="0.3">
      <c r="C33" s="54"/>
      <c r="D33" s="57"/>
      <c r="E33" s="57"/>
      <c r="F33" s="57"/>
      <c r="G33" s="57"/>
    </row>
    <row r="34" spans="3:7" ht="15.75" thickTop="1" x14ac:dyDescent="0.25">
      <c r="C34" s="53"/>
      <c r="D34" s="53"/>
      <c r="E34" s="53"/>
      <c r="F34" s="53"/>
      <c r="G34" s="53"/>
    </row>
    <row r="36" spans="3:7" x14ac:dyDescent="0.25">
      <c r="C36" s="53"/>
      <c r="D36" s="53"/>
    </row>
    <row r="37" spans="3:7" x14ac:dyDescent="0.25">
      <c r="C37" s="53"/>
      <c r="D37" s="53"/>
    </row>
    <row r="39" spans="3:7" s="53" customFormat="1" x14ac:dyDescent="0.25"/>
    <row r="40" spans="3:7" x14ac:dyDescent="0.25">
      <c r="E40" s="58"/>
      <c r="F40" s="58"/>
    </row>
    <row r="41" spans="3:7" x14ac:dyDescent="0.25">
      <c r="E41" s="5"/>
      <c r="F41" s="5"/>
    </row>
    <row r="42" spans="3:7" s="53" customFormat="1" x14ac:dyDescent="0.25">
      <c r="E42" s="52"/>
      <c r="F42" s="52"/>
    </row>
    <row r="43" spans="3:7" s="53" customFormat="1" x14ac:dyDescent="0.25">
      <c r="E43" s="5"/>
      <c r="F43" s="5"/>
    </row>
    <row r="44" spans="3:7" x14ac:dyDescent="0.25">
      <c r="E44" s="5"/>
      <c r="F44" s="5"/>
    </row>
    <row r="45" spans="3:7" ht="15.75" thickBot="1" x14ac:dyDescent="0.3">
      <c r="E45" s="51"/>
      <c r="F45" s="51"/>
    </row>
    <row r="46" spans="3:7" ht="15.75" thickTop="1" x14ac:dyDescent="0.25">
      <c r="E46" s="5"/>
      <c r="F46" s="5"/>
    </row>
    <row r="47" spans="3:7" x14ac:dyDescent="0.25">
      <c r="E47" s="5"/>
      <c r="F47" s="5"/>
    </row>
    <row r="48" spans="3:7" x14ac:dyDescent="0.25">
      <c r="E48" s="5"/>
      <c r="F48" s="5"/>
    </row>
    <row r="49" spans="5:6" x14ac:dyDescent="0.25">
      <c r="E49" s="5"/>
      <c r="F49" s="5"/>
    </row>
    <row r="50" spans="5:6" x14ac:dyDescent="0.25">
      <c r="E50" s="5"/>
      <c r="F5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seg.pub.2017</vt:lpstr>
      <vt:lpstr>sindicato2017</vt:lpstr>
      <vt:lpstr>eventuales2017</vt:lpstr>
      <vt:lpstr>confianza2017</vt:lpstr>
      <vt:lpstr>delegados2017</vt:lpstr>
      <vt:lpstr>ACUMULADOS</vt:lpstr>
      <vt:lpstr>ACUMULADOS!Área_de_impresión</vt:lpstr>
      <vt:lpstr>eventuales2017!Área_de_impresión</vt:lpstr>
      <vt:lpstr>seg.pub.2017!Área_de_impresión</vt:lpstr>
      <vt:lpstr>sindicato2017!Área_de_impresión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CALDERON ZEPEDA</dc:creator>
  <cp:lastModifiedBy>ROSY</cp:lastModifiedBy>
  <cp:lastPrinted>2017-09-29T15:45:38Z</cp:lastPrinted>
  <dcterms:created xsi:type="dcterms:W3CDTF">2016-01-14T15:40:28Z</dcterms:created>
  <dcterms:modified xsi:type="dcterms:W3CDTF">2018-10-18T18:27:31Z</dcterms:modified>
</cp:coreProperties>
</file>