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Y\Desktop\NOM. OCT. 2015 A SEPT. 2018\"/>
    </mc:Choice>
  </mc:AlternateContent>
  <bookViews>
    <workbookView xWindow="0" yWindow="0" windowWidth="16395" windowHeight="5640" tabRatio="685" firstSheet="2" activeTab="5"/>
  </bookViews>
  <sheets>
    <sheet name="SEG PUB" sheetId="1" r:id="rId1"/>
    <sheet name="SINDICATO" sheetId="3" r:id="rId2"/>
    <sheet name="CAMPO, INTEND" sheetId="5" r:id="rId3"/>
    <sheet name="CONFIANZA" sheetId="2" r:id="rId4"/>
    <sheet name="DELEGADOS" sheetId="9" r:id="rId5"/>
    <sheet name="ACUMULADOS" sheetId="8" r:id="rId6"/>
  </sheets>
  <definedNames>
    <definedName name="_xlnm.Print_Area" localSheetId="5">ACUMULADOS!$C$3:$G$17</definedName>
    <definedName name="_xlnm.Print_Area" localSheetId="2">'CAMPO, INTEND'!$B$2:$K$105</definedName>
    <definedName name="_xlnm.Print_Area" localSheetId="3">CONFIANZA!$A$2:$L$80</definedName>
    <definedName name="_xlnm.Print_Area" localSheetId="4">DELEGADOS!$A$1:$G$37</definedName>
    <definedName name="_xlnm.Print_Area" localSheetId="0">'SEG PUB'!$B$2:$R$43</definedName>
    <definedName name="_xlnm.Print_Area" localSheetId="1">SINDICATO!$B$2:$Q$93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5" l="1"/>
  <c r="F50" i="5" l="1"/>
  <c r="I26" i="2" l="1"/>
  <c r="M26" i="2"/>
  <c r="K58" i="3" l="1"/>
  <c r="G73" i="2" l="1"/>
  <c r="M8" i="2" l="1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" i="2"/>
  <c r="H93" i="5" l="1"/>
  <c r="N18" i="1" l="1"/>
  <c r="N8" i="1"/>
  <c r="D30" i="1"/>
  <c r="I35" i="2" l="1"/>
  <c r="N19" i="1" l="1"/>
  <c r="M30" i="1"/>
  <c r="H73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29" i="2"/>
  <c r="I30" i="2"/>
  <c r="I31" i="2"/>
  <c r="I32" i="2"/>
  <c r="I33" i="2"/>
  <c r="I34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" i="2"/>
  <c r="N28" i="1" l="1"/>
  <c r="H92" i="5" l="1"/>
  <c r="H91" i="5" l="1"/>
  <c r="H90" i="5"/>
  <c r="H94" i="5" l="1"/>
  <c r="H88" i="5"/>
  <c r="H87" i="5"/>
  <c r="H86" i="5"/>
  <c r="H85" i="5" l="1"/>
  <c r="H84" i="5"/>
  <c r="H83" i="5"/>
  <c r="H82" i="5"/>
  <c r="H81" i="5"/>
  <c r="H80" i="5"/>
  <c r="H79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95" i="5"/>
  <c r="G97" i="5"/>
  <c r="F97" i="5" l="1"/>
  <c r="P36" i="2" l="1"/>
  <c r="N27" i="1" l="1"/>
  <c r="H8" i="5" l="1"/>
  <c r="E32" i="5" l="1"/>
  <c r="N29" i="1"/>
  <c r="N26" i="1"/>
  <c r="H32" i="5" l="1"/>
  <c r="H97" i="5" s="1"/>
  <c r="E97" i="5"/>
  <c r="F8" i="2"/>
  <c r="I8" i="2" s="1"/>
  <c r="N73" i="2" l="1"/>
  <c r="M97" i="5"/>
  <c r="E73" i="2" l="1"/>
  <c r="F73" i="2"/>
  <c r="I73" i="2" l="1"/>
  <c r="F29" i="9" l="1"/>
  <c r="N25" i="1" l="1"/>
  <c r="N24" i="1" l="1"/>
  <c r="N22" i="1"/>
  <c r="N9" i="1"/>
  <c r="N11" i="1"/>
  <c r="N12" i="1"/>
  <c r="N14" i="1"/>
  <c r="N16" i="1"/>
  <c r="N17" i="1"/>
  <c r="N23" i="1"/>
  <c r="N10" i="1"/>
  <c r="N13" i="1"/>
  <c r="N15" i="1"/>
  <c r="N20" i="1"/>
  <c r="N30" i="1" l="1"/>
  <c r="S29" i="2"/>
  <c r="M84" i="3" l="1"/>
  <c r="L84" i="3"/>
  <c r="K84" i="3"/>
  <c r="J84" i="3"/>
  <c r="I84" i="3"/>
  <c r="H84" i="3"/>
  <c r="G84" i="3"/>
  <c r="F84" i="3"/>
  <c r="E84" i="3"/>
  <c r="D84" i="3"/>
  <c r="N82" i="3"/>
  <c r="N80" i="3"/>
  <c r="N77" i="3"/>
  <c r="N76" i="3"/>
  <c r="N75" i="3"/>
  <c r="N74" i="3"/>
  <c r="N73" i="3"/>
  <c r="N72" i="3"/>
  <c r="N70" i="3"/>
  <c r="N69" i="3"/>
  <c r="N68" i="3"/>
  <c r="N67" i="3"/>
  <c r="N66" i="3"/>
  <c r="N65" i="3"/>
  <c r="N64" i="3"/>
  <c r="N63" i="3"/>
  <c r="N62" i="3"/>
  <c r="N59" i="3"/>
  <c r="N58" i="3"/>
  <c r="N57" i="3"/>
  <c r="N56" i="3"/>
  <c r="N55" i="3"/>
  <c r="N52" i="3"/>
  <c r="N49" i="3"/>
  <c r="N46" i="3"/>
  <c r="N45" i="3"/>
  <c r="N44" i="3"/>
  <c r="N43" i="3"/>
  <c r="N42" i="3"/>
  <c r="N41" i="3"/>
  <c r="N40" i="3"/>
  <c r="N36" i="3"/>
  <c r="N35" i="3"/>
  <c r="N34" i="3"/>
  <c r="N33" i="3"/>
  <c r="N32" i="3"/>
  <c r="N31" i="3"/>
  <c r="N30" i="3"/>
  <c r="N29" i="3"/>
  <c r="N28" i="3"/>
  <c r="N27" i="3"/>
  <c r="N24" i="3"/>
  <c r="N23" i="3"/>
  <c r="N22" i="3"/>
  <c r="N21" i="3"/>
  <c r="N18" i="3"/>
  <c r="N17" i="3"/>
  <c r="N14" i="3"/>
  <c r="Z13" i="3"/>
  <c r="T13" i="3"/>
  <c r="U13" i="3" s="1"/>
  <c r="V13" i="3" s="1"/>
  <c r="N13" i="3"/>
  <c r="N10" i="3"/>
  <c r="D73" i="2"/>
  <c r="L30" i="1"/>
  <c r="K30" i="1"/>
  <c r="J30" i="1"/>
  <c r="I30" i="1"/>
  <c r="H30" i="1"/>
  <c r="G30" i="1"/>
  <c r="F30" i="1"/>
  <c r="E30" i="1"/>
  <c r="Y24" i="1"/>
  <c r="T24" i="1"/>
  <c r="U24" i="1" s="1"/>
  <c r="V24" i="1" s="1"/>
  <c r="X24" i="1" s="1"/>
  <c r="Y23" i="1"/>
  <c r="T23" i="1"/>
  <c r="Y22" i="1"/>
  <c r="T22" i="1"/>
  <c r="U22" i="1" s="1"/>
  <c r="V22" i="1" s="1"/>
  <c r="X22" i="1" s="1"/>
  <c r="Y20" i="1"/>
  <c r="T20" i="1"/>
  <c r="Y19" i="1"/>
  <c r="T19" i="1"/>
  <c r="U19" i="1" s="1"/>
  <c r="V19" i="1" s="1"/>
  <c r="X19" i="1" s="1"/>
  <c r="Y17" i="1"/>
  <c r="T17" i="1"/>
  <c r="Y16" i="1"/>
  <c r="T16" i="1"/>
  <c r="Y15" i="1"/>
  <c r="T15" i="1"/>
  <c r="U15" i="1" s="1"/>
  <c r="Y14" i="1"/>
  <c r="T14" i="1"/>
  <c r="U14" i="1" s="1"/>
  <c r="Y13" i="1"/>
  <c r="T13" i="1"/>
  <c r="U13" i="1" s="1"/>
  <c r="V13" i="1" s="1"/>
  <c r="X13" i="1" s="1"/>
  <c r="Y12" i="1"/>
  <c r="T12" i="1"/>
  <c r="Y11" i="1"/>
  <c r="T11" i="1"/>
  <c r="Y10" i="1"/>
  <c r="T10" i="1"/>
  <c r="U10" i="1" s="1"/>
  <c r="T9" i="1"/>
  <c r="U9" i="1" s="1"/>
  <c r="Y8" i="1"/>
  <c r="T8" i="1"/>
  <c r="U8" i="1" s="1"/>
  <c r="V8" i="1" s="1"/>
  <c r="X8" i="1" s="1"/>
  <c r="U11" i="1" l="1"/>
  <c r="V11" i="1" s="1"/>
  <c r="X11" i="1" s="1"/>
  <c r="U16" i="1"/>
  <c r="V16" i="1" s="1"/>
  <c r="X16" i="1" s="1"/>
  <c r="N84" i="3"/>
  <c r="Y13" i="3"/>
  <c r="AA13" i="3" s="1"/>
  <c r="X13" i="3"/>
  <c r="U12" i="1"/>
  <c r="V12" i="1" s="1"/>
  <c r="X12" i="1" s="1"/>
  <c r="U17" i="1"/>
  <c r="V17" i="1" s="1"/>
  <c r="X17" i="1" s="1"/>
  <c r="U20" i="1"/>
  <c r="V20" i="1" s="1"/>
  <c r="X20" i="1" s="1"/>
  <c r="U23" i="1"/>
  <c r="V23" i="1" s="1"/>
  <c r="X23" i="1" s="1"/>
  <c r="V9" i="1"/>
  <c r="V10" i="1"/>
  <c r="X10" i="1" s="1"/>
  <c r="V14" i="1"/>
  <c r="X14" i="1" s="1"/>
  <c r="V15" i="1"/>
  <c r="X15" i="1" s="1"/>
</calcChain>
</file>

<file path=xl/sharedStrings.xml><?xml version="1.0" encoding="utf-8"?>
<sst xmlns="http://schemas.openxmlformats.org/spreadsheetml/2006/main" count="884" uniqueCount="444">
  <si>
    <t>H. AYUNTAMIENTO MUNICIPAL DE AMATITAN, JAL.</t>
  </si>
  <si>
    <t>NOMBRE DEL TRABAJADOR</t>
  </si>
  <si>
    <t>PUESTO</t>
  </si>
  <si>
    <t>SUELDO</t>
  </si>
  <si>
    <t>SUBSIDIO</t>
  </si>
  <si>
    <t>I.S.R.</t>
  </si>
  <si>
    <t>I.M.S.S.</t>
  </si>
  <si>
    <t>INFONAVIT</t>
  </si>
  <si>
    <t>DESPENSA</t>
  </si>
  <si>
    <t>BONO PUNT.</t>
  </si>
  <si>
    <t>PRIMA VACACIONAL</t>
  </si>
  <si>
    <t>FALTAS</t>
  </si>
  <si>
    <t>SUELDO NETO POR EMPLEADO</t>
  </si>
  <si>
    <t>CLAVE</t>
  </si>
  <si>
    <t>5.1.1.1.0-113-502-00</t>
  </si>
  <si>
    <t>J. ASCENCION VILLALOBOS MELENDREZ</t>
  </si>
  <si>
    <t>Director</t>
  </si>
  <si>
    <t>____________________________________</t>
  </si>
  <si>
    <t>KARLA ISABEL IBARRA RIVERA</t>
  </si>
  <si>
    <t>Secretaria</t>
  </si>
  <si>
    <t>CIPRIANO MARIN DE LA ROSA</t>
  </si>
  <si>
    <t>Comandante Operativo</t>
  </si>
  <si>
    <t>JOSE LUIS VILLEGAS GUZMAN</t>
  </si>
  <si>
    <t>Encargado Banco de Armas</t>
  </si>
  <si>
    <t>EDMUNDO RUIZ MEDRANO</t>
  </si>
  <si>
    <t>Sargento Primero</t>
  </si>
  <si>
    <t>RAFAEL MARTINEZ TERAN</t>
  </si>
  <si>
    <t>Policia de Linea</t>
  </si>
  <si>
    <t>JOSE LUIS COVARRUBIAS SOLIS</t>
  </si>
  <si>
    <t>MARIA AZUCENA RODRIGUEZ MURO</t>
  </si>
  <si>
    <t>CONSUELO GUTIERREZ CARRANZA</t>
  </si>
  <si>
    <t>SALVADOR ROBERTO SANDOVAL GONZALEZ</t>
  </si>
  <si>
    <t>RUTH MARICELA BARBA MORENO</t>
  </si>
  <si>
    <t>C.P. RAUL CALDERON ZEPEDA</t>
  </si>
  <si>
    <t>LIC. DAVID CALDERON GONZALEZ</t>
  </si>
  <si>
    <t>Encargado de Hacienda Municipal</t>
  </si>
  <si>
    <t>Presidente Municipal</t>
  </si>
  <si>
    <t>5.1.1.1.0-111-401-00</t>
  </si>
  <si>
    <t>Presidente</t>
  </si>
  <si>
    <t>David Calderón González</t>
  </si>
  <si>
    <t>5.1.1.1.0-113-401-00</t>
  </si>
  <si>
    <t>Secretario de Gabinete</t>
  </si>
  <si>
    <t>Alain David Lopez</t>
  </si>
  <si>
    <t>Auxiliar administrativo</t>
  </si>
  <si>
    <t>Aurora Flores Rios</t>
  </si>
  <si>
    <t>Alejandra Franco Zepeda</t>
  </si>
  <si>
    <t>Regidor</t>
  </si>
  <si>
    <t>Maria Guadalupe Orozco Rivera</t>
  </si>
  <si>
    <t>Roberto Plascencia Adame</t>
  </si>
  <si>
    <t>Rosa Elia Murillo Calderón</t>
  </si>
  <si>
    <t>Agustín Lara Flores</t>
  </si>
  <si>
    <t>Juan Quintero Casas</t>
  </si>
  <si>
    <t>Lucio Ramirez Melendrez</t>
  </si>
  <si>
    <t>Nallely Rivera Partida</t>
  </si>
  <si>
    <t>Juan Bernardo Medero Torres</t>
  </si>
  <si>
    <t>Mitsuo Janathan I. Hernandez D.</t>
  </si>
  <si>
    <t>Sindico y Secretario General</t>
  </si>
  <si>
    <t>Alejandra Martínez Sánchez</t>
  </si>
  <si>
    <t>Secretario Tecnico</t>
  </si>
  <si>
    <t xml:space="preserve">Direccion Juridica </t>
  </si>
  <si>
    <t>Aux. direccion Juridica</t>
  </si>
  <si>
    <t>Alvaro Torres Dueñas</t>
  </si>
  <si>
    <t>Luis Alberto Morales Sanchez</t>
  </si>
  <si>
    <t>Juez Municipal</t>
  </si>
  <si>
    <t>Alejandra Lazcarro Reynoso</t>
  </si>
  <si>
    <t>Contraloria</t>
  </si>
  <si>
    <t>Ruben Nuñez Yera</t>
  </si>
  <si>
    <t>Hacienda Municipal</t>
  </si>
  <si>
    <t>Raul Calderon Zepeda</t>
  </si>
  <si>
    <t>Contador</t>
  </si>
  <si>
    <t>Alfredo Andrade Andrade</t>
  </si>
  <si>
    <t>Araceli Ramos Cordero</t>
  </si>
  <si>
    <t>Aux. Cobros</t>
  </si>
  <si>
    <t>Silvano Murillo Ocampo</t>
  </si>
  <si>
    <t>Efrain Cortes Rivera</t>
  </si>
  <si>
    <t>Obras Publicas Director</t>
  </si>
  <si>
    <t>Jose Angel Rivera Contreras</t>
  </si>
  <si>
    <t>Azucena Iñiguez Torres</t>
  </si>
  <si>
    <t>Agua Potable y Alcantarillado</t>
  </si>
  <si>
    <t>Jorge Armando Perez Rivera</t>
  </si>
  <si>
    <t>Quirino Jauregui Lomeli</t>
  </si>
  <si>
    <t xml:space="preserve">Aux. informatica </t>
  </si>
  <si>
    <t>Mary Paz Larios Rivera</t>
  </si>
  <si>
    <t>Maria del Refugio Aldana Gonzalez</t>
  </si>
  <si>
    <t>Aux. Medico Municipal</t>
  </si>
  <si>
    <t>Brenda Natali Contreras</t>
  </si>
  <si>
    <t>Comunicación Social y Transp</t>
  </si>
  <si>
    <t>Aux. Comunicación Social</t>
  </si>
  <si>
    <t>Informatica</t>
  </si>
  <si>
    <t>Registro Civil</t>
  </si>
  <si>
    <t>Rigoberto Ruvalcaba Rivera</t>
  </si>
  <si>
    <t>Aux. Registro Civil Santiaguito</t>
  </si>
  <si>
    <t xml:space="preserve">Nancy Guadalupe Guerra Lopez </t>
  </si>
  <si>
    <t>Recursos Humanos</t>
  </si>
  <si>
    <t>Sergio Nuñez Hernandez</t>
  </si>
  <si>
    <t>Oficial Mayor</t>
  </si>
  <si>
    <t>Jose Roberto Ravelero Zepeda</t>
  </si>
  <si>
    <t>Direccion de Proyectos</t>
  </si>
  <si>
    <t>Ignacio Mendez Rivera</t>
  </si>
  <si>
    <t>Relaciones Publicas</t>
  </si>
  <si>
    <t>Julio Cesar Diaz Ocampo</t>
  </si>
  <si>
    <t>Comusida</t>
  </si>
  <si>
    <t>Yulia Aldana  Calderón</t>
  </si>
  <si>
    <t>Instituto Municipal de la Mujer</t>
  </si>
  <si>
    <t>Yajaira Sujei Lopez Martinez</t>
  </si>
  <si>
    <t>Direccion Educación y Cultura</t>
  </si>
  <si>
    <t>Adolfo Bailon Cortes</t>
  </si>
  <si>
    <t>Juan Carlos Ortega Perez</t>
  </si>
  <si>
    <t>Fomento Deportivo</t>
  </si>
  <si>
    <t>Saul Ortega Perez</t>
  </si>
  <si>
    <t>Aseo Publico</t>
  </si>
  <si>
    <t>Elias Bernardo Lopez Hernandez</t>
  </si>
  <si>
    <t>Aux. Alumbrado Publico</t>
  </si>
  <si>
    <t>Oscar Villalobos Melendrez</t>
  </si>
  <si>
    <t>Rastro Municipal</t>
  </si>
  <si>
    <t>Alberto Lino Plascencia</t>
  </si>
  <si>
    <t xml:space="preserve">Inspector del Rastro </t>
  </si>
  <si>
    <t>Ramon de Jesus Covarrubias Correa</t>
  </si>
  <si>
    <t>Direccion de Ecologia y Medio A</t>
  </si>
  <si>
    <t>Gerardo Cedillo Becerra</t>
  </si>
  <si>
    <t>Auxiliar Desarrollo Rural</t>
  </si>
  <si>
    <t>Candido Nuñez Lopez</t>
  </si>
  <si>
    <t xml:space="preserve">Direccion Promocion Economica </t>
  </si>
  <si>
    <t>Juan Manuel Lopez Hernandez</t>
  </si>
  <si>
    <t>Direccion Desarrollo Social</t>
  </si>
  <si>
    <t>Victor Hugo Melendrez Camarena</t>
  </si>
  <si>
    <t>Direccion de Turismo</t>
  </si>
  <si>
    <t>Participacion Ciudadana</t>
  </si>
  <si>
    <t>Candelario Castro Castro</t>
  </si>
  <si>
    <t>Emilio Olivares Gutierrez</t>
  </si>
  <si>
    <t>Director de Catastro</t>
  </si>
  <si>
    <t>Dinorah Elideth Rodriguez Peña</t>
  </si>
  <si>
    <t>Auxiliar Catastro</t>
  </si>
  <si>
    <t>Flor de Luz Valencia Martinez</t>
  </si>
  <si>
    <t>Fermin Lopez Campos</t>
  </si>
  <si>
    <t xml:space="preserve">Encargado de Bodegado </t>
  </si>
  <si>
    <t>Rosendo Torres Alvarado</t>
  </si>
  <si>
    <t>Veronica Mijangos Gomez</t>
  </si>
  <si>
    <t>Liliana Itzel Llamas Jimenez</t>
  </si>
  <si>
    <t>Saul Vargas Cuevas</t>
  </si>
  <si>
    <t>PRIMA QUINQUENAL</t>
  </si>
  <si>
    <t>HORAS EXTRAS</t>
  </si>
  <si>
    <t>PRESTAMOS</t>
  </si>
  <si>
    <t>CUOTA SINDICAL</t>
  </si>
  <si>
    <t>SRIA. GENERAL Y SINDICATURA</t>
  </si>
  <si>
    <t>Zepeda Rivera Claudia Yazmin</t>
  </si>
  <si>
    <t>Secretaria Sindicatura</t>
  </si>
  <si>
    <t xml:space="preserve">   </t>
  </si>
  <si>
    <t>HACIENDA PUBLICA</t>
  </si>
  <si>
    <t>Tovar Rivera Rosa Maria</t>
  </si>
  <si>
    <t>Secretaria Tesoreria</t>
  </si>
  <si>
    <t>Nuñez Zepeda Altagracia</t>
  </si>
  <si>
    <t>PREDIAL Y CATASTRO</t>
  </si>
  <si>
    <t>Garcia Ortega Lucio</t>
  </si>
  <si>
    <t>Lopez Gomez Adela</t>
  </si>
  <si>
    <t>secretaria Catastro</t>
  </si>
  <si>
    <t>OBRAS PUBLICAS</t>
  </si>
  <si>
    <t>Arroyo Romero Joaquin</t>
  </si>
  <si>
    <t>Empedrador</t>
  </si>
  <si>
    <t>Rodriguez Lopez Jose Luis</t>
  </si>
  <si>
    <t>Hernandez Alvarado Jose Antonio</t>
  </si>
  <si>
    <t>Correa Bugarin Herminio</t>
  </si>
  <si>
    <t>Chofer</t>
  </si>
  <si>
    <t>AGUA POTABLE Y ALCANTARILLADO</t>
  </si>
  <si>
    <t>Rios Diaz Ma. Ascencion</t>
  </si>
  <si>
    <t>Secretaria Agua Potable</t>
  </si>
  <si>
    <t>Enriquez Veraz Filiberto</t>
  </si>
  <si>
    <t>Fontanero</t>
  </si>
  <si>
    <t>Rodriguez Salazar Carlos Armando</t>
  </si>
  <si>
    <t>Sanchez Patiño Eduardo</t>
  </si>
  <si>
    <t>Ruvalcaba Alvarado Felipe</t>
  </si>
  <si>
    <t>Auxiliar de Fontanero</t>
  </si>
  <si>
    <t>Plascencia Zepeda Aurelio</t>
  </si>
  <si>
    <t>Enc. Alcantarillado</t>
  </si>
  <si>
    <t>Plascencia Ornelas Aureliano</t>
  </si>
  <si>
    <t>Aux. Alcantarillado</t>
  </si>
  <si>
    <t>Plascencia Zepeda Fernando</t>
  </si>
  <si>
    <t>Roman Adame Luis Humberto</t>
  </si>
  <si>
    <t>Aux. Fontanero</t>
  </si>
  <si>
    <t>Adame Alvarado Victor</t>
  </si>
  <si>
    <t>OFICIALIA MAYOR</t>
  </si>
  <si>
    <t>Olivares Rodriguez Celia</t>
  </si>
  <si>
    <t>Secretaria Oficilia Mayor</t>
  </si>
  <si>
    <t>Lopez Saldivar Ignacio</t>
  </si>
  <si>
    <t>Landeros Varela Saul</t>
  </si>
  <si>
    <t>Olivares Correa Marciano</t>
  </si>
  <si>
    <t>Velador Mercado</t>
  </si>
  <si>
    <t>Zambrano Arellano Francisco Javier</t>
  </si>
  <si>
    <t>Aux. Registro Civil</t>
  </si>
  <si>
    <t>Ocampo Martinez Miguel</t>
  </si>
  <si>
    <t>Chofer Maquinaria</t>
  </si>
  <si>
    <t>Rosales Hernandez David</t>
  </si>
  <si>
    <t>Enc. Maquinaria</t>
  </si>
  <si>
    <t>REGISTRO CIVIL</t>
  </si>
  <si>
    <t>Ruiz Navarrete Claudia Veronica</t>
  </si>
  <si>
    <t>Secretaria Registro Civil</t>
  </si>
  <si>
    <t>RASTRO</t>
  </si>
  <si>
    <t>Ortega Preciado Candelario</t>
  </si>
  <si>
    <t>ECOLOGIA</t>
  </si>
  <si>
    <t>Ruiz Rivera Alberto</t>
  </si>
  <si>
    <t>Jardinero</t>
  </si>
  <si>
    <t>Medrano Castellon Felipe</t>
  </si>
  <si>
    <t>Reyes Avila J. Bertin</t>
  </si>
  <si>
    <t>Juarez Alvarado Manuel</t>
  </si>
  <si>
    <t>Cortes alvarado Carlos Javier</t>
  </si>
  <si>
    <t>ASEO PUBLICO</t>
  </si>
  <si>
    <t>Navarro Valdez Mario Alberto</t>
  </si>
  <si>
    <t>Fernandez Aldana Francisco</t>
  </si>
  <si>
    <t>Mensajero</t>
  </si>
  <si>
    <t>Delgado Martin</t>
  </si>
  <si>
    <t>Aseador</t>
  </si>
  <si>
    <t>Perez Gonzalez Sergio</t>
  </si>
  <si>
    <t>Perez Gonzalez Narciso</t>
  </si>
  <si>
    <t>Leonel Rivera Hugo</t>
  </si>
  <si>
    <t>Delgado Fregoso Enrique Martin</t>
  </si>
  <si>
    <t>Murillo Rubio Carlos</t>
  </si>
  <si>
    <t>Perez Ibarra Mariana</t>
  </si>
  <si>
    <t>Conserje</t>
  </si>
  <si>
    <t>Ramos Villa Maria Guadalupe</t>
  </si>
  <si>
    <t>Intendente</t>
  </si>
  <si>
    <t>Rosales Villalobos Maria Asencion</t>
  </si>
  <si>
    <t>Romero Valencia Noemi</t>
  </si>
  <si>
    <t>Romero Rodriguez Veronica</t>
  </si>
  <si>
    <t>Abarca Diaz Julia</t>
  </si>
  <si>
    <t>CEMENTERIOS</t>
  </si>
  <si>
    <t>Rivera Rosales Jose Maria</t>
  </si>
  <si>
    <t>Aux. Cementerio</t>
  </si>
  <si>
    <t>Murillo Ramos Esperanza</t>
  </si>
  <si>
    <t>TOTALES</t>
  </si>
  <si>
    <t>Raul Martinez Lopez</t>
  </si>
  <si>
    <t>_________________________________</t>
  </si>
  <si>
    <t>Renato Martinez Navarro</t>
  </si>
  <si>
    <t>Ricardo Quintero Castro</t>
  </si>
  <si>
    <t>Paulin Diaz Jacinto</t>
  </si>
  <si>
    <t>Lorenzo Antonio Melendrez Hernandez</t>
  </si>
  <si>
    <t>Auxiliar Obras Publicas</t>
  </si>
  <si>
    <t>Jesus Llamas</t>
  </si>
  <si>
    <t>Velador Rastro Municipal</t>
  </si>
  <si>
    <t>Manuel Ibarra Lopez</t>
  </si>
  <si>
    <t>Auxiliar Agua Potable Santiaguito</t>
  </si>
  <si>
    <t>Juan Jose Sanchez Hermosillo</t>
  </si>
  <si>
    <t>Ramiro Ravelero Rosales</t>
  </si>
  <si>
    <t>Velador Mercado Municipal</t>
  </si>
  <si>
    <t>Eduardo Morales Gomez</t>
  </si>
  <si>
    <t>Jardinero Panteon Municipal</t>
  </si>
  <si>
    <t>Israel Montes Delgado</t>
  </si>
  <si>
    <t>Mario Flores Landeros</t>
  </si>
  <si>
    <t>Velador Bodega</t>
  </si>
  <si>
    <t>Juan Jose Gutierrez Mejia</t>
  </si>
  <si>
    <t>Gregorio Vazquez Guzman</t>
  </si>
  <si>
    <t>Sergio Humberto Perez Rivera</t>
  </si>
  <si>
    <t>Intendente Unidad Deportiva</t>
  </si>
  <si>
    <t>Adolfo Quiroz Zepeda</t>
  </si>
  <si>
    <t>Sergio Real Olivares</t>
  </si>
  <si>
    <t>Chofer Aseo Publico</t>
  </si>
  <si>
    <t>Planta Tratadora</t>
  </si>
  <si>
    <t>Roberto Esqueda Zepeda</t>
  </si>
  <si>
    <t>Javier Vidaña Solis</t>
  </si>
  <si>
    <t>Velador Planta Tratadora</t>
  </si>
  <si>
    <t>Josefina Romero Gomez</t>
  </si>
  <si>
    <t>Intendente Plaza Juarez</t>
  </si>
  <si>
    <t>Engelberto Trinidad Ayon Arellano</t>
  </si>
  <si>
    <t>Intendente Plaza Principal</t>
  </si>
  <si>
    <t>Elvira Landeros Martinez</t>
  </si>
  <si>
    <t>Martimiano Alvarado Delgado</t>
  </si>
  <si>
    <t>Jardinero Casa de la Cultura</t>
  </si>
  <si>
    <t xml:space="preserve">J. Samuel Cortez Macias </t>
  </si>
  <si>
    <t>Auxiliar Presidencia Municipal</t>
  </si>
  <si>
    <t>Blanca Guillermina Enriquez Velazquez</t>
  </si>
  <si>
    <t>Intendente Presidencia</t>
  </si>
  <si>
    <t>Constantino Lupercio Jimenez</t>
  </si>
  <si>
    <t>Maximiliano Santana Bernardino</t>
  </si>
  <si>
    <t>Intendente Bodega</t>
  </si>
  <si>
    <t>Eric Alfredo Jimenez de la Cruz</t>
  </si>
  <si>
    <t>Auxiliar Informatica</t>
  </si>
  <si>
    <t>Velador CADI</t>
  </si>
  <si>
    <t>Hugo Arias Enriquez</t>
  </si>
  <si>
    <t>Velador</t>
  </si>
  <si>
    <t>Josefina Carrillo Cruz</t>
  </si>
  <si>
    <t>Intendente Mercado Municipal</t>
  </si>
  <si>
    <t>Josefina Romero Lopez</t>
  </si>
  <si>
    <t>Jose Luis Hernandez</t>
  </si>
  <si>
    <t>Recaudador</t>
  </si>
  <si>
    <t>Mauricio Plascencia Flores</t>
  </si>
  <si>
    <t>Chofer Ambulancia</t>
  </si>
  <si>
    <t>Eduardo Padilla Torres</t>
  </si>
  <si>
    <t>Mecanico</t>
  </si>
  <si>
    <t>Leticia Barajas Garcia</t>
  </si>
  <si>
    <t>Intendente Museo</t>
  </si>
  <si>
    <t>Agua Potable Santiaguito</t>
  </si>
  <si>
    <t>Auxiliar</t>
  </si>
  <si>
    <t>Luz Ariadna Delgado Celis</t>
  </si>
  <si>
    <t>Auxiliar Contable</t>
  </si>
  <si>
    <t>Josefina Vega Lopez</t>
  </si>
  <si>
    <t>Medico Municipal</t>
  </si>
  <si>
    <t>Director Aseo Publico</t>
  </si>
  <si>
    <t>Auxiliar Aseo Publico</t>
  </si>
  <si>
    <t>JESUS ENRIQUEZ FLORES</t>
  </si>
  <si>
    <t>TIEMPO EXTRA</t>
  </si>
  <si>
    <t>Heriberto Macias Villalobos</t>
  </si>
  <si>
    <t>Auxiliar Alumbrado</t>
  </si>
  <si>
    <t>Juan Pablo Alvarado Martinez</t>
  </si>
  <si>
    <t>Judith Tovalin Hurtado</t>
  </si>
  <si>
    <t>Carlos Manuel Pelayo Cervera</t>
  </si>
  <si>
    <t>Luis Alberto Lazacarro Reynoso</t>
  </si>
  <si>
    <t>Hector Fernando Marquez Rodriguez</t>
  </si>
  <si>
    <t>Jose Martin Delgado Sanchez</t>
  </si>
  <si>
    <t>Cristopher Alberto Zepeda Ramos</t>
  </si>
  <si>
    <t>Brenda Lizeth Rivera Lopez</t>
  </si>
  <si>
    <t>Cristopher Salvador Castro Juarez</t>
  </si>
  <si>
    <t>Mayra Estela Ontiveros Partida</t>
  </si>
  <si>
    <t>Mayra Salazar Jimenez</t>
  </si>
  <si>
    <t>Rodriguez Lopez Damian Enrique</t>
  </si>
  <si>
    <t>Servicios Administrativos</t>
  </si>
  <si>
    <t>MATEO ROJAS AGUSTIN</t>
  </si>
  <si>
    <t>Fernando Vargas Lopez</t>
  </si>
  <si>
    <t>Juan Gabriel Flores Hernandez</t>
  </si>
  <si>
    <t>Unidad Deportiva</t>
  </si>
  <si>
    <t>JUAN LUIS OBLEDO GARCIA</t>
  </si>
  <si>
    <t>5.1.1.2.0-122-401-00</t>
  </si>
  <si>
    <t>H. AYUNTAMIENTO MUNICIPAL DE AMATITAN JALISCO</t>
  </si>
  <si>
    <t>RFC: MAJ 850101 FE3 DOMICILIO  ZARAGOZA  # 42</t>
  </si>
  <si>
    <t>FECHA DE INGRESO</t>
  </si>
  <si>
    <t xml:space="preserve">NOMBRE </t>
  </si>
  <si>
    <t>DELEGACIÓN</t>
  </si>
  <si>
    <t>FIRMA DE RECIBIDO</t>
  </si>
  <si>
    <t>5-1.1.2.0-122-401</t>
  </si>
  <si>
    <t>LEONARDO SANCHEZ IBARRA</t>
  </si>
  <si>
    <t>DELEGADO</t>
  </si>
  <si>
    <t>SANTIAGUITO</t>
  </si>
  <si>
    <t>CESAREO IBARRA VALDEZ</t>
  </si>
  <si>
    <t>VILLA DE CUERAMBARO</t>
  </si>
  <si>
    <t>JOSE JUAN JIMENEZ HERNANDEZ</t>
  </si>
  <si>
    <t>CHOME</t>
  </si>
  <si>
    <t>ROGELIO ÁVILA LOPEZ</t>
  </si>
  <si>
    <t>LA QUEBRADORA</t>
  </si>
  <si>
    <t>JULIAN LOPEZ GUERRERO</t>
  </si>
  <si>
    <t>LA MATA</t>
  </si>
  <si>
    <t>LUIS MARCOS BELTRAN Ramírez</t>
  </si>
  <si>
    <t>EL CERRITO</t>
  </si>
  <si>
    <t>ERNESTO MARTINEZ SANDOVAL</t>
  </si>
  <si>
    <t>LA CONCHILLA</t>
  </si>
  <si>
    <t>J MACIMINO CHAVEZ CARRILLO</t>
  </si>
  <si>
    <t>EL AMARILLO</t>
  </si>
  <si>
    <t>CELERINO SANDOVAL RIOS</t>
  </si>
  <si>
    <t>AGUA FRIA</t>
  </si>
  <si>
    <t>EDUARDO FLORES LLAMAS</t>
  </si>
  <si>
    <t>AGUA PRIETA</t>
  </si>
  <si>
    <t>TOTAL:</t>
  </si>
  <si>
    <t>PRESIDENTE MUNICIPAL</t>
  </si>
  <si>
    <t>ENCARGADO DE LA HACIENDA PÚBLICA MUNICIPAL</t>
  </si>
  <si>
    <t xml:space="preserve">             LIC. DAVID CALDERON GONZALEZ</t>
  </si>
  <si>
    <t xml:space="preserve">                                                                              C.P. RAUL CALDERON ZEPEDA</t>
  </si>
  <si>
    <t>__________________________________</t>
  </si>
  <si>
    <t>Esteban Delgado Martinez</t>
  </si>
  <si>
    <t>Rosalba Rivera Mendoza</t>
  </si>
  <si>
    <t>Miguel Franco Marin</t>
  </si>
  <si>
    <t>Ana Bertha Flores</t>
  </si>
  <si>
    <t>Maria Ines Hermosillo</t>
  </si>
  <si>
    <t>Benigno Torres Aldana</t>
  </si>
  <si>
    <t>Emilia Martinez Flores</t>
  </si>
  <si>
    <t>Miguel Ocampo Flores</t>
  </si>
  <si>
    <t>Josefina Rios Diaz</t>
  </si>
  <si>
    <t>Juan Landeros Martinez</t>
  </si>
  <si>
    <t>Julio Barrancas</t>
  </si>
  <si>
    <t>Intendente villa de Cuerambaro</t>
  </si>
  <si>
    <t>Intendente Plaza Santiaguito</t>
  </si>
  <si>
    <t>intendente casa de la cultura</t>
  </si>
  <si>
    <t>Intendete Carretera Santa Rosa</t>
  </si>
  <si>
    <t>Mayra Tovar Ontiveros</t>
  </si>
  <si>
    <t>Secretaria Museo</t>
  </si>
  <si>
    <t>Intendente de Chome</t>
  </si>
  <si>
    <t>ERDENI ESMERALDA MOLINA FLORES</t>
  </si>
  <si>
    <t>Israel Salvador Rivera Zepeda</t>
  </si>
  <si>
    <t>Auxiliar Hacienda Municipal</t>
  </si>
  <si>
    <t>Auxiliar Oficial Mayor</t>
  </si>
  <si>
    <t>Auxiliar Desarrollo Social</t>
  </si>
  <si>
    <t>Maricela Rivera Rivera</t>
  </si>
  <si>
    <t>Sueldo</t>
  </si>
  <si>
    <t>Deduc. Prestamo</t>
  </si>
  <si>
    <t xml:space="preserve">Sueldo Neto </t>
  </si>
  <si>
    <t>5.1.1.2.0-122-401-01</t>
  </si>
  <si>
    <t>Miguel Cervantes Valencia</t>
  </si>
  <si>
    <t>Auxiliar Deportes</t>
  </si>
  <si>
    <t>FALTAS / PRESTAMO</t>
  </si>
  <si>
    <t>Martin Bravo Ruiz</t>
  </si>
  <si>
    <t>Aurora Quiroz Lopez</t>
  </si>
  <si>
    <t>Ursula Jazmin Salinas Arteaga</t>
  </si>
  <si>
    <t>Auxiliar Administrativo</t>
  </si>
  <si>
    <t>Ma. Guadalupe Gutierrez Contreras</t>
  </si>
  <si>
    <t>Jose Isabel Flores Esquivel</t>
  </si>
  <si>
    <t>Miguel Sandoval Gomez</t>
  </si>
  <si>
    <t>JOEL CASTRO CASTRO</t>
  </si>
  <si>
    <t>EFRAIN FLORES MINERO</t>
  </si>
  <si>
    <t xml:space="preserve">Agua Potable </t>
  </si>
  <si>
    <t>Ambulancia</t>
  </si>
  <si>
    <t xml:space="preserve">Luis Diego Torres </t>
  </si>
  <si>
    <t>Orlando Martinez Vizcarra</t>
  </si>
  <si>
    <t>Auxiliar Alumbrado publico</t>
  </si>
  <si>
    <t>Daniel Alejandro Gutierrez Martinez</t>
  </si>
  <si>
    <t>Faltas</t>
  </si>
  <si>
    <t xml:space="preserve">Jose Candelario Plascencia </t>
  </si>
  <si>
    <t xml:space="preserve">Auxiliar Museo </t>
  </si>
  <si>
    <t>Ubaldo Plascencia Nuñez</t>
  </si>
  <si>
    <t>Monica Claudia Delgado Lara</t>
  </si>
  <si>
    <t>Obras Publicas</t>
  </si>
  <si>
    <t>Agua Potable</t>
  </si>
  <si>
    <t>DARIO LIMA LLAMAS</t>
  </si>
  <si>
    <t>Miguel Angel Lopez Contreras</t>
  </si>
  <si>
    <t>Alfredo Ortega Gonzalez</t>
  </si>
  <si>
    <t>Gerardo Zepeda Flores</t>
  </si>
  <si>
    <t xml:space="preserve">Auxiliar </t>
  </si>
  <si>
    <t>Auxiliar Educacion y Cultura</t>
  </si>
  <si>
    <t>Instituto Mpal. De la Juventud</t>
  </si>
  <si>
    <t>Yaquelin Polanco Ramirez</t>
  </si>
  <si>
    <t>Francisco Lopez Guerrero</t>
  </si>
  <si>
    <t>Jose Ascencion Ramirez Lopez</t>
  </si>
  <si>
    <t>Santiago de Jesus Sanchez Lara</t>
  </si>
  <si>
    <t>Auxiliar Proteccion Civil</t>
  </si>
  <si>
    <t>JOSE DE JESUS BAÑUELOS ENRIQUEZ</t>
  </si>
  <si>
    <t>Maria Santos Flores Rivera</t>
  </si>
  <si>
    <t>Raul Valdez Yañez</t>
  </si>
  <si>
    <t>Jose Luis Ruiz Mercado</t>
  </si>
  <si>
    <t>LUIS ADRIAN MELENDREZ TORRES</t>
  </si>
  <si>
    <t>Angel de Jesus Ravelero Cardona</t>
  </si>
  <si>
    <t>OTRAS DEDUCCIONES</t>
  </si>
  <si>
    <t>5.1.1.1.0-113-401-01</t>
  </si>
  <si>
    <t>Serafin Antonio Ruvalcaba Rivera</t>
  </si>
  <si>
    <t>Intendentes/Jardineros/Bodega/Administrativos</t>
  </si>
  <si>
    <t>Oscar Osvaldo Flores Martinez</t>
  </si>
  <si>
    <t>Auxiliar Villa de Cuerambaro</t>
  </si>
  <si>
    <t>Oscar Mario Rubio Aguilar</t>
  </si>
  <si>
    <t>Sistemas</t>
  </si>
  <si>
    <t>aguinaldo</t>
  </si>
  <si>
    <t>Jose Luis Rodriguez Gonzalez</t>
  </si>
  <si>
    <t>Alfonso Partida Esqueda</t>
  </si>
  <si>
    <t>RAFAEL CORREA RAMOS</t>
  </si>
  <si>
    <t>NÓMINA DE DELEGADOS DEL 15 AL 30 DE NOVIEMBRE DEL AÑO 2016</t>
  </si>
  <si>
    <t>Nomina Confianza del 16 al 30 de Noviembre del 2016</t>
  </si>
  <si>
    <t>Nomina del 16 al 30 de Noviembre de 2016</t>
  </si>
  <si>
    <r>
      <t xml:space="preserve">Nomina </t>
    </r>
    <r>
      <rPr>
        <u/>
        <sz val="11"/>
        <color theme="1"/>
        <rFont val="Calibri"/>
        <family val="2"/>
        <scheme val="minor"/>
      </rPr>
      <t>Sindicalizados</t>
    </r>
    <r>
      <rPr>
        <sz val="11"/>
        <color theme="1"/>
        <rFont val="Calibri"/>
        <family val="2"/>
        <scheme val="minor"/>
      </rPr>
      <t xml:space="preserve"> del 16 al 30 de Noviembre de 2016</t>
    </r>
  </si>
  <si>
    <r>
      <t>Nomina</t>
    </r>
    <r>
      <rPr>
        <u/>
        <sz val="11"/>
        <color theme="1"/>
        <rFont val="Calibri"/>
        <family val="2"/>
        <scheme val="minor"/>
      </rPr>
      <t xml:space="preserve"> Seguridad Publica</t>
    </r>
    <r>
      <rPr>
        <sz val="11"/>
        <color theme="1"/>
        <rFont val="Calibri"/>
        <family val="2"/>
        <scheme val="minor"/>
      </rPr>
      <t xml:space="preserve"> del 16 al 30 de Noviembre de 2016</t>
    </r>
  </si>
  <si>
    <t>Blanca Estefania Licon Rivera</t>
  </si>
  <si>
    <t>Moises Ocampo Landeros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</si>
</sst>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4" fontId="0" fillId="0" borderId="0" xfId="2" applyFont="1"/>
    <xf numFmtId="43" fontId="0" fillId="0" borderId="0" xfId="1" applyFont="1"/>
    <xf numFmtId="44" fontId="2" fillId="0" borderId="1" xfId="0" applyNumberFormat="1" applyFont="1" applyBorder="1"/>
    <xf numFmtId="44" fontId="2" fillId="0" borderId="1" xfId="2" applyFont="1" applyBorder="1"/>
    <xf numFmtId="0" fontId="0" fillId="0" borderId="2" xfId="0" applyBorder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 wrapText="1"/>
    </xf>
    <xf numFmtId="164" fontId="5" fillId="0" borderId="0" xfId="1" applyNumberFormat="1" applyFont="1"/>
    <xf numFmtId="43" fontId="5" fillId="0" borderId="0" xfId="1" applyFont="1"/>
    <xf numFmtId="0" fontId="5" fillId="0" borderId="0" xfId="0" applyFont="1" applyFill="1"/>
    <xf numFmtId="43" fontId="5" fillId="0" borderId="0" xfId="0" applyNumberFormat="1" applyFont="1"/>
    <xf numFmtId="0" fontId="5" fillId="0" borderId="2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4" xfId="0" applyBorder="1"/>
    <xf numFmtId="0" fontId="3" fillId="0" borderId="2" xfId="0" applyFont="1" applyBorder="1"/>
    <xf numFmtId="0" fontId="3" fillId="0" borderId="4" xfId="0" applyFont="1" applyBorder="1"/>
    <xf numFmtId="0" fontId="0" fillId="0" borderId="3" xfId="0" applyBorder="1"/>
    <xf numFmtId="0" fontId="0" fillId="0" borderId="0" xfId="0" applyBorder="1"/>
    <xf numFmtId="0" fontId="10" fillId="0" borderId="0" xfId="0" applyFont="1" applyFill="1"/>
    <xf numFmtId="0" fontId="0" fillId="0" borderId="0" xfId="0" applyFont="1"/>
    <xf numFmtId="0" fontId="0" fillId="0" borderId="0" xfId="0" applyAlignment="1">
      <alignment horizontal="center"/>
    </xf>
    <xf numFmtId="43" fontId="0" fillId="0" borderId="0" xfId="1" applyFont="1" applyBorder="1"/>
    <xf numFmtId="43" fontId="2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11" fillId="3" borderId="0" xfId="0" applyFont="1" applyFill="1" applyAlignment="1">
      <alignment horizontal="center" wrapText="1"/>
    </xf>
    <xf numFmtId="0" fontId="0" fillId="4" borderId="0" xfId="0" applyFill="1"/>
    <xf numFmtId="49" fontId="5" fillId="0" borderId="0" xfId="0" applyNumberFormat="1" applyFont="1" applyFill="1"/>
    <xf numFmtId="14" fontId="0" fillId="0" borderId="0" xfId="0" applyNumberFormat="1" applyFill="1"/>
    <xf numFmtId="43" fontId="2" fillId="3" borderId="0" xfId="2" applyNumberFormat="1" applyFont="1" applyFill="1"/>
    <xf numFmtId="0" fontId="0" fillId="0" borderId="2" xfId="0" applyFill="1" applyBorder="1"/>
    <xf numFmtId="43" fontId="2" fillId="4" borderId="0" xfId="2" applyNumberFormat="1" applyFont="1" applyFill="1"/>
    <xf numFmtId="49" fontId="5" fillId="4" borderId="0" xfId="0" applyNumberFormat="1" applyFont="1" applyFill="1"/>
    <xf numFmtId="14" fontId="0" fillId="4" borderId="0" xfId="0" applyNumberFormat="1" applyFill="1"/>
    <xf numFmtId="0" fontId="0" fillId="4" borderId="0" xfId="0" applyFill="1" applyBorder="1"/>
    <xf numFmtId="0" fontId="0" fillId="0" borderId="0" xfId="0" applyFill="1" applyBorder="1"/>
    <xf numFmtId="0" fontId="0" fillId="4" borderId="2" xfId="0" applyFill="1" applyBorder="1"/>
    <xf numFmtId="0" fontId="2" fillId="0" borderId="0" xfId="0" applyFont="1" applyAlignment="1">
      <alignment horizontal="right"/>
    </xf>
    <xf numFmtId="43" fontId="12" fillId="0" borderId="0" xfId="2" applyNumberFormat="1" applyFont="1"/>
    <xf numFmtId="0" fontId="5" fillId="0" borderId="0" xfId="0" applyFont="1" applyBorder="1"/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7" fillId="2" borderId="0" xfId="1" applyFont="1" applyFill="1" applyAlignment="1">
      <alignment horizontal="center" wrapText="1"/>
    </xf>
    <xf numFmtId="43" fontId="5" fillId="0" borderId="0" xfId="1" applyFont="1" applyBorder="1"/>
    <xf numFmtId="44" fontId="6" fillId="0" borderId="1" xfId="2" applyFont="1" applyBorder="1"/>
    <xf numFmtId="44" fontId="12" fillId="0" borderId="1" xfId="2" applyFont="1" applyBorder="1"/>
    <xf numFmtId="43" fontId="2" fillId="0" borderId="0" xfId="1" applyFont="1" applyAlignment="1">
      <alignment horizontal="center"/>
    </xf>
    <xf numFmtId="43" fontId="2" fillId="0" borderId="1" xfId="1" applyFont="1" applyBorder="1"/>
    <xf numFmtId="43" fontId="0" fillId="0" borderId="2" xfId="1" applyFont="1" applyBorder="1"/>
    <xf numFmtId="0" fontId="0" fillId="0" borderId="0" xfId="0"/>
    <xf numFmtId="0" fontId="2" fillId="0" borderId="0" xfId="0" applyFont="1"/>
    <xf numFmtId="43" fontId="0" fillId="0" borderId="0" xfId="3" applyFont="1"/>
    <xf numFmtId="44" fontId="0" fillId="0" borderId="0" xfId="4" applyFont="1"/>
    <xf numFmtId="44" fontId="2" fillId="0" borderId="1" xfId="4" applyFont="1" applyBorder="1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1" xfId="0" applyBorder="1"/>
    <xf numFmtId="43" fontId="0" fillId="0" borderId="0" xfId="1" applyFont="1" applyFill="1"/>
    <xf numFmtId="0" fontId="0" fillId="0" borderId="0" xfId="0" applyFont="1" applyFill="1"/>
    <xf numFmtId="44" fontId="5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</cellXfs>
  <cellStyles count="5">
    <cellStyle name="Millares" xfId="1" builtinId="3"/>
    <cellStyle name="Millares 2" xfId="3"/>
    <cellStyle name="Moneda" xfId="2" builtinId="4"/>
    <cellStyle name="Moneda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2"/>
  <sheetViews>
    <sheetView topLeftCell="D22" zoomScale="90" zoomScaleNormal="90" workbookViewId="0">
      <selection activeCell="O30" sqref="O30"/>
    </sheetView>
  </sheetViews>
  <sheetFormatPr baseColWidth="10" defaultColWidth="9.140625" defaultRowHeight="15" x14ac:dyDescent="0.25"/>
  <cols>
    <col min="1" max="1" width="3.140625" customWidth="1"/>
    <col min="2" max="2" width="39.42578125" customWidth="1"/>
    <col min="3" max="3" width="24.7109375" bestFit="1" customWidth="1"/>
    <col min="4" max="4" width="13.28515625" bestFit="1" customWidth="1"/>
    <col min="5" max="5" width="10" bestFit="1" customWidth="1"/>
    <col min="6" max="6" width="11.7109375" customWidth="1"/>
    <col min="7" max="7" width="11.5703125" customWidth="1"/>
    <col min="8" max="8" width="11.5703125" bestFit="1" customWidth="1"/>
    <col min="9" max="9" width="10.7109375" bestFit="1" customWidth="1"/>
    <col min="10" max="10" width="13" bestFit="1" customWidth="1"/>
    <col min="11" max="11" width="13.28515625" customWidth="1"/>
    <col min="12" max="12" width="12.42578125" bestFit="1" customWidth="1"/>
    <col min="13" max="13" width="11.28515625" bestFit="1" customWidth="1"/>
    <col min="14" max="14" width="13.85546875" bestFit="1" customWidth="1"/>
    <col min="20" max="20" width="10.5703125" bestFit="1" customWidth="1"/>
    <col min="22" max="22" width="10.5703125" bestFit="1" customWidth="1"/>
    <col min="23" max="25" width="9.5703125" bestFit="1" customWidth="1"/>
  </cols>
  <sheetData>
    <row r="2" spans="2:25" x14ac:dyDescent="0.25">
      <c r="B2" s="1" t="s">
        <v>0</v>
      </c>
    </row>
    <row r="3" spans="2:25" x14ac:dyDescent="0.25">
      <c r="B3" t="s">
        <v>441</v>
      </c>
    </row>
    <row r="4" spans="2:25" ht="45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298</v>
      </c>
      <c r="M4" s="2" t="s">
        <v>384</v>
      </c>
      <c r="N4" s="2" t="s">
        <v>12</v>
      </c>
    </row>
    <row r="5" spans="2:25" x14ac:dyDescent="0.25">
      <c r="B5" s="3"/>
      <c r="C5" s="3"/>
      <c r="D5" s="3"/>
      <c r="E5" s="3"/>
      <c r="F5" s="3"/>
      <c r="G5" s="3"/>
      <c r="H5" s="3"/>
      <c r="I5" s="3"/>
      <c r="J5" s="3"/>
      <c r="K5" s="4"/>
      <c r="L5" s="3"/>
      <c r="M5" s="3"/>
      <c r="N5" s="3"/>
    </row>
    <row r="6" spans="2:25" x14ac:dyDescent="0.25">
      <c r="B6" s="3" t="s">
        <v>13</v>
      </c>
      <c r="C6" s="3"/>
      <c r="D6" s="3"/>
      <c r="E6" s="3"/>
      <c r="F6" s="3"/>
      <c r="G6" s="3"/>
      <c r="H6" s="3"/>
      <c r="I6" s="3"/>
      <c r="J6" s="3"/>
      <c r="K6" s="4"/>
      <c r="L6" s="3"/>
      <c r="M6" s="3"/>
      <c r="N6" s="3"/>
    </row>
    <row r="7" spans="2:25" x14ac:dyDescent="0.25">
      <c r="B7" s="3" t="s">
        <v>14</v>
      </c>
    </row>
    <row r="8" spans="2:25" ht="39.950000000000003" customHeight="1" x14ac:dyDescent="0.25">
      <c r="B8" t="s">
        <v>15</v>
      </c>
      <c r="C8" t="s">
        <v>16</v>
      </c>
      <c r="D8" s="5">
        <v>9100</v>
      </c>
      <c r="E8" s="5">
        <v>0</v>
      </c>
      <c r="F8" s="5">
        <v>1239.69</v>
      </c>
      <c r="G8" s="5">
        <v>205.3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f>D8+E8-F8-G8-H8+I8+J8+K8+L8-M8</f>
        <v>7655.0099999999993</v>
      </c>
      <c r="O8" t="s">
        <v>17</v>
      </c>
      <c r="T8" s="6">
        <f>+D8*2</f>
        <v>18200</v>
      </c>
      <c r="U8" s="6">
        <f>+T8*0.05</f>
        <v>910</v>
      </c>
      <c r="V8" s="6">
        <f>+T8+U8</f>
        <v>19110</v>
      </c>
      <c r="W8" s="6">
        <v>2479.37</v>
      </c>
      <c r="X8" s="6">
        <f>+V8/2</f>
        <v>9555</v>
      </c>
      <c r="Y8" s="6">
        <f>+W8/2</f>
        <v>1239.6849999999999</v>
      </c>
    </row>
    <row r="9" spans="2:25" ht="39.950000000000003" customHeight="1" x14ac:dyDescent="0.25">
      <c r="B9" t="s">
        <v>18</v>
      </c>
      <c r="C9" t="s">
        <v>19</v>
      </c>
      <c r="D9" s="6">
        <v>2500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5">
        <v>0</v>
      </c>
      <c r="M9" s="6">
        <v>0</v>
      </c>
      <c r="N9" s="5">
        <f t="shared" ref="N9:N20" si="0">D9+E9-F9-G9-H9+I9+J9+K9+L9-M9</f>
        <v>2500</v>
      </c>
      <c r="O9" t="s">
        <v>17</v>
      </c>
      <c r="T9" s="6">
        <f t="shared" ref="T9:T20" si="1">+D9*2</f>
        <v>5000</v>
      </c>
      <c r="U9" s="6">
        <f t="shared" ref="U9:U24" si="2">+T9*0.05</f>
        <v>250</v>
      </c>
      <c r="V9" s="6">
        <f t="shared" ref="V9:V20" si="3">+T9+U9</f>
        <v>5250</v>
      </c>
      <c r="W9" s="6"/>
      <c r="X9" s="6"/>
      <c r="Y9" s="6"/>
    </row>
    <row r="10" spans="2:25" ht="39.950000000000003" customHeight="1" x14ac:dyDescent="0.25">
      <c r="B10" t="s">
        <v>20</v>
      </c>
      <c r="C10" t="s">
        <v>21</v>
      </c>
      <c r="D10" s="6">
        <v>7457.64</v>
      </c>
      <c r="E10" s="6">
        <v>0</v>
      </c>
      <c r="F10" s="6">
        <v>888.88</v>
      </c>
      <c r="G10" s="6">
        <v>174</v>
      </c>
      <c r="H10" s="6">
        <v>0</v>
      </c>
      <c r="I10" s="6">
        <v>0</v>
      </c>
      <c r="J10" s="6">
        <v>0</v>
      </c>
      <c r="K10" s="6">
        <v>0</v>
      </c>
      <c r="L10" s="5">
        <v>0</v>
      </c>
      <c r="M10" s="6">
        <v>0</v>
      </c>
      <c r="N10" s="5">
        <f t="shared" si="0"/>
        <v>6394.76</v>
      </c>
      <c r="O10" t="s">
        <v>17</v>
      </c>
      <c r="T10" s="6">
        <f t="shared" si="1"/>
        <v>14915.28</v>
      </c>
      <c r="U10" s="6">
        <f t="shared" si="2"/>
        <v>745.76400000000012</v>
      </c>
      <c r="V10" s="6">
        <f t="shared" si="3"/>
        <v>15661.044000000002</v>
      </c>
      <c r="W10" s="6">
        <v>1777.76</v>
      </c>
      <c r="X10" s="6">
        <f t="shared" ref="X10:Y20" si="4">+V10/2</f>
        <v>7830.5220000000008</v>
      </c>
      <c r="Y10" s="6">
        <f t="shared" si="4"/>
        <v>888.88</v>
      </c>
    </row>
    <row r="11" spans="2:25" ht="39.950000000000003" customHeight="1" x14ac:dyDescent="0.25">
      <c r="B11" t="s">
        <v>26</v>
      </c>
      <c r="C11" t="s">
        <v>21</v>
      </c>
      <c r="D11" s="6">
        <v>7457.64</v>
      </c>
      <c r="E11" s="6">
        <v>0</v>
      </c>
      <c r="F11" s="6">
        <v>888.88</v>
      </c>
      <c r="G11" s="6">
        <v>174</v>
      </c>
      <c r="H11" s="6">
        <v>0</v>
      </c>
      <c r="I11" s="6">
        <v>0</v>
      </c>
      <c r="J11" s="6">
        <v>0</v>
      </c>
      <c r="K11" s="6">
        <v>0</v>
      </c>
      <c r="L11" s="5">
        <v>0</v>
      </c>
      <c r="M11" s="6">
        <v>0</v>
      </c>
      <c r="N11" s="5">
        <f t="shared" si="0"/>
        <v>6394.76</v>
      </c>
      <c r="O11" t="s">
        <v>17</v>
      </c>
      <c r="T11" s="6">
        <f t="shared" si="1"/>
        <v>14915.28</v>
      </c>
      <c r="U11" s="6">
        <f t="shared" si="2"/>
        <v>745.76400000000012</v>
      </c>
      <c r="V11" s="6">
        <f t="shared" si="3"/>
        <v>15661.044000000002</v>
      </c>
      <c r="W11" s="6">
        <v>1777.76</v>
      </c>
      <c r="X11" s="6">
        <f t="shared" si="4"/>
        <v>7830.5220000000008</v>
      </c>
      <c r="Y11" s="6">
        <f t="shared" si="4"/>
        <v>888.88</v>
      </c>
    </row>
    <row r="12" spans="2:25" ht="39.950000000000003" customHeight="1" x14ac:dyDescent="0.25">
      <c r="B12" t="s">
        <v>22</v>
      </c>
      <c r="C12" t="s">
        <v>23</v>
      </c>
      <c r="D12" s="6">
        <v>4480</v>
      </c>
      <c r="E12" s="6">
        <v>0</v>
      </c>
      <c r="F12" s="6">
        <v>309.97000000000003</v>
      </c>
      <c r="G12" s="6">
        <v>81.2</v>
      </c>
      <c r="H12" s="6">
        <v>0</v>
      </c>
      <c r="I12" s="6">
        <v>0</v>
      </c>
      <c r="J12" s="6">
        <v>0</v>
      </c>
      <c r="K12" s="6">
        <v>0</v>
      </c>
      <c r="L12" s="5">
        <v>0</v>
      </c>
      <c r="M12" s="6">
        <v>0</v>
      </c>
      <c r="N12" s="5">
        <f t="shared" si="0"/>
        <v>4088.83</v>
      </c>
      <c r="O12" t="s">
        <v>17</v>
      </c>
      <c r="T12" s="6">
        <f t="shared" si="1"/>
        <v>8960</v>
      </c>
      <c r="U12" s="6">
        <f t="shared" si="2"/>
        <v>448</v>
      </c>
      <c r="V12" s="6">
        <f t="shared" si="3"/>
        <v>9408</v>
      </c>
      <c r="W12" s="6">
        <v>619.92999999999995</v>
      </c>
      <c r="X12" s="6">
        <f t="shared" si="4"/>
        <v>4704</v>
      </c>
      <c r="Y12" s="6">
        <f t="shared" si="4"/>
        <v>309.96499999999997</v>
      </c>
    </row>
    <row r="13" spans="2:25" ht="39.950000000000003" customHeight="1" x14ac:dyDescent="0.25">
      <c r="B13" t="s">
        <v>24</v>
      </c>
      <c r="C13" t="s">
        <v>25</v>
      </c>
      <c r="D13" s="6">
        <v>4585</v>
      </c>
      <c r="E13" s="6">
        <v>0</v>
      </c>
      <c r="F13" s="6">
        <v>326.77</v>
      </c>
      <c r="G13" s="6">
        <v>81.2</v>
      </c>
      <c r="H13" s="6">
        <v>0</v>
      </c>
      <c r="I13" s="6">
        <v>0</v>
      </c>
      <c r="J13" s="6">
        <v>0</v>
      </c>
      <c r="K13" s="6">
        <v>0</v>
      </c>
      <c r="L13" s="5">
        <v>0</v>
      </c>
      <c r="M13" s="6">
        <v>0</v>
      </c>
      <c r="N13" s="5">
        <f t="shared" si="0"/>
        <v>4177.03</v>
      </c>
      <c r="O13" t="s">
        <v>17</v>
      </c>
      <c r="T13" s="6">
        <f t="shared" si="1"/>
        <v>9170</v>
      </c>
      <c r="U13" s="6">
        <f t="shared" si="2"/>
        <v>458.5</v>
      </c>
      <c r="V13" s="6">
        <f t="shared" si="3"/>
        <v>9628.5</v>
      </c>
      <c r="W13" s="6">
        <v>653.53</v>
      </c>
      <c r="X13" s="6">
        <f t="shared" si="4"/>
        <v>4814.25</v>
      </c>
      <c r="Y13" s="6">
        <f t="shared" si="4"/>
        <v>326.76499999999999</v>
      </c>
    </row>
    <row r="14" spans="2:25" ht="39.950000000000003" customHeight="1" x14ac:dyDescent="0.25">
      <c r="B14" s="62" t="s">
        <v>372</v>
      </c>
      <c r="C14" t="s">
        <v>27</v>
      </c>
      <c r="D14" s="6">
        <v>4208.28</v>
      </c>
      <c r="E14" s="6">
        <v>0</v>
      </c>
      <c r="F14" s="6">
        <v>129.08000000000001</v>
      </c>
      <c r="G14" s="6">
        <v>79.2</v>
      </c>
      <c r="H14" s="6">
        <v>0</v>
      </c>
      <c r="I14" s="6">
        <v>0</v>
      </c>
      <c r="J14" s="6">
        <v>0</v>
      </c>
      <c r="K14" s="6">
        <v>0</v>
      </c>
      <c r="L14" s="5">
        <v>0</v>
      </c>
      <c r="M14" s="6">
        <v>0</v>
      </c>
      <c r="N14" s="5">
        <f t="shared" si="0"/>
        <v>4000</v>
      </c>
      <c r="O14" t="s">
        <v>17</v>
      </c>
      <c r="T14" s="6">
        <f t="shared" si="1"/>
        <v>8416.56</v>
      </c>
      <c r="U14" s="6">
        <f t="shared" si="2"/>
        <v>420.82799999999997</v>
      </c>
      <c r="V14" s="6">
        <f t="shared" si="3"/>
        <v>8837.387999999999</v>
      </c>
      <c r="W14" s="6">
        <v>258.16000000000003</v>
      </c>
      <c r="X14" s="6">
        <f t="shared" si="4"/>
        <v>4418.6939999999995</v>
      </c>
      <c r="Y14" s="6">
        <f t="shared" si="4"/>
        <v>129.08000000000001</v>
      </c>
    </row>
    <row r="15" spans="2:25" ht="39.950000000000003" customHeight="1" x14ac:dyDescent="0.25">
      <c r="B15" t="s">
        <v>314</v>
      </c>
      <c r="C15" t="s">
        <v>27</v>
      </c>
      <c r="D15" s="6">
        <v>4208.28</v>
      </c>
      <c r="E15" s="6">
        <v>0</v>
      </c>
      <c r="F15" s="6">
        <v>129.08000000000001</v>
      </c>
      <c r="G15" s="6">
        <v>79.2</v>
      </c>
      <c r="H15" s="6">
        <v>0</v>
      </c>
      <c r="I15" s="6">
        <v>0</v>
      </c>
      <c r="J15" s="6">
        <v>0</v>
      </c>
      <c r="K15" s="6">
        <v>0</v>
      </c>
      <c r="L15" s="5">
        <v>0</v>
      </c>
      <c r="M15" s="6">
        <v>0</v>
      </c>
      <c r="N15" s="5">
        <f t="shared" si="0"/>
        <v>4000</v>
      </c>
      <c r="O15" t="s">
        <v>17</v>
      </c>
      <c r="T15" s="6">
        <f t="shared" si="1"/>
        <v>8416.56</v>
      </c>
      <c r="U15" s="6">
        <f t="shared" si="2"/>
        <v>420.82799999999997</v>
      </c>
      <c r="V15" s="6">
        <f t="shared" si="3"/>
        <v>8837.387999999999</v>
      </c>
      <c r="W15" s="6">
        <v>258.16000000000003</v>
      </c>
      <c r="X15" s="6">
        <f t="shared" si="4"/>
        <v>4418.6939999999995</v>
      </c>
      <c r="Y15" s="6">
        <f t="shared" si="4"/>
        <v>129.08000000000001</v>
      </c>
    </row>
    <row r="16" spans="2:25" ht="39.950000000000003" customHeight="1" x14ac:dyDescent="0.25">
      <c r="B16" t="s">
        <v>28</v>
      </c>
      <c r="C16" t="s">
        <v>27</v>
      </c>
      <c r="D16" s="6">
        <v>4585</v>
      </c>
      <c r="E16" s="6">
        <v>0</v>
      </c>
      <c r="F16" s="6">
        <v>326.77</v>
      </c>
      <c r="G16" s="6">
        <v>81.2</v>
      </c>
      <c r="H16" s="6">
        <v>0</v>
      </c>
      <c r="I16" s="6">
        <v>0</v>
      </c>
      <c r="J16" s="6">
        <v>0</v>
      </c>
      <c r="K16" s="6">
        <v>0</v>
      </c>
      <c r="L16" s="5">
        <v>0</v>
      </c>
      <c r="M16" s="6">
        <v>0</v>
      </c>
      <c r="N16" s="5">
        <f t="shared" si="0"/>
        <v>4177.03</v>
      </c>
      <c r="O16" t="s">
        <v>17</v>
      </c>
      <c r="T16" s="6">
        <f t="shared" si="1"/>
        <v>9170</v>
      </c>
      <c r="U16" s="6">
        <f t="shared" si="2"/>
        <v>458.5</v>
      </c>
      <c r="V16" s="6">
        <f t="shared" si="3"/>
        <v>9628.5</v>
      </c>
      <c r="W16" s="6">
        <v>258.16000000000003</v>
      </c>
      <c r="X16" s="6">
        <f t="shared" si="4"/>
        <v>4814.25</v>
      </c>
      <c r="Y16" s="6">
        <f t="shared" si="4"/>
        <v>129.08000000000001</v>
      </c>
    </row>
    <row r="17" spans="2:25" ht="39.950000000000003" customHeight="1" x14ac:dyDescent="0.25">
      <c r="B17" t="s">
        <v>29</v>
      </c>
      <c r="C17" t="s">
        <v>27</v>
      </c>
      <c r="D17" s="6">
        <v>4208.28</v>
      </c>
      <c r="E17" s="6">
        <v>0</v>
      </c>
      <c r="F17" s="6">
        <v>129.08000000000001</v>
      </c>
      <c r="G17" s="6">
        <v>79.2</v>
      </c>
      <c r="H17" s="6">
        <v>0</v>
      </c>
      <c r="I17" s="6">
        <v>0</v>
      </c>
      <c r="J17" s="6">
        <v>0</v>
      </c>
      <c r="K17" s="6">
        <v>0</v>
      </c>
      <c r="L17" s="5">
        <v>0</v>
      </c>
      <c r="M17" s="6">
        <v>0</v>
      </c>
      <c r="N17" s="5">
        <f t="shared" si="0"/>
        <v>4000</v>
      </c>
      <c r="O17" t="s">
        <v>17</v>
      </c>
      <c r="T17" s="6">
        <f t="shared" si="1"/>
        <v>8416.56</v>
      </c>
      <c r="U17" s="6">
        <f t="shared" si="2"/>
        <v>420.82799999999997</v>
      </c>
      <c r="V17" s="6">
        <f t="shared" si="3"/>
        <v>8837.387999999999</v>
      </c>
      <c r="W17" s="6">
        <v>258.16000000000003</v>
      </c>
      <c r="X17" s="6">
        <f t="shared" si="4"/>
        <v>4418.6939999999995</v>
      </c>
      <c r="Y17" s="6">
        <f t="shared" si="4"/>
        <v>129.08000000000001</v>
      </c>
    </row>
    <row r="18" spans="2:25" s="62" customFormat="1" ht="39.950000000000003" customHeight="1" x14ac:dyDescent="0.25">
      <c r="B18" s="62" t="s">
        <v>419</v>
      </c>
      <c r="C18" s="62" t="s">
        <v>27</v>
      </c>
      <c r="D18" s="6">
        <v>4208.28</v>
      </c>
      <c r="E18" s="6">
        <v>0</v>
      </c>
      <c r="F18" s="6">
        <v>129.08000000000001</v>
      </c>
      <c r="G18" s="6">
        <v>79.2</v>
      </c>
      <c r="H18" s="6">
        <v>0</v>
      </c>
      <c r="I18" s="6">
        <v>0</v>
      </c>
      <c r="J18" s="6">
        <v>0</v>
      </c>
      <c r="K18" s="6">
        <v>0</v>
      </c>
      <c r="L18" s="5">
        <v>0</v>
      </c>
      <c r="M18" s="6">
        <v>0</v>
      </c>
      <c r="N18" s="5">
        <f t="shared" si="0"/>
        <v>4000</v>
      </c>
      <c r="O18" s="62" t="s">
        <v>17</v>
      </c>
      <c r="T18" s="6"/>
      <c r="U18" s="6"/>
      <c r="V18" s="6"/>
      <c r="W18" s="6"/>
      <c r="X18" s="6"/>
      <c r="Y18" s="6"/>
    </row>
    <row r="19" spans="2:25" ht="39.950000000000003" customHeight="1" x14ac:dyDescent="0.25">
      <c r="B19" t="s">
        <v>436</v>
      </c>
      <c r="C19" t="s">
        <v>27</v>
      </c>
      <c r="D19" s="6">
        <v>4208.28</v>
      </c>
      <c r="E19" s="6">
        <v>0</v>
      </c>
      <c r="F19" s="6">
        <v>129.08000000000001</v>
      </c>
      <c r="G19" s="6">
        <v>79.2</v>
      </c>
      <c r="H19" s="6">
        <v>0</v>
      </c>
      <c r="I19" s="6">
        <v>0</v>
      </c>
      <c r="J19" s="6">
        <v>0</v>
      </c>
      <c r="K19" s="6">
        <v>0</v>
      </c>
      <c r="L19" s="5">
        <v>0</v>
      </c>
      <c r="M19" s="6">
        <v>0</v>
      </c>
      <c r="N19" s="5">
        <f>D19+E19-F19-G19-H19+I19+J19+K19+L19-M19</f>
        <v>4000</v>
      </c>
      <c r="O19" t="s">
        <v>17</v>
      </c>
      <c r="T19" s="6">
        <f t="shared" si="1"/>
        <v>8416.56</v>
      </c>
      <c r="U19" s="6">
        <f t="shared" si="2"/>
        <v>420.82799999999997</v>
      </c>
      <c r="V19" s="6">
        <f t="shared" si="3"/>
        <v>8837.387999999999</v>
      </c>
      <c r="W19" s="6">
        <v>258.16000000000003</v>
      </c>
      <c r="X19" s="6">
        <f t="shared" si="4"/>
        <v>4418.6939999999995</v>
      </c>
      <c r="Y19" s="6">
        <f t="shared" si="4"/>
        <v>129.08000000000001</v>
      </c>
    </row>
    <row r="20" spans="2:25" ht="39.950000000000003" customHeight="1" x14ac:dyDescent="0.25">
      <c r="B20" t="s">
        <v>30</v>
      </c>
      <c r="C20" t="s">
        <v>27</v>
      </c>
      <c r="D20" s="6">
        <v>4208.28</v>
      </c>
      <c r="E20" s="6">
        <v>0</v>
      </c>
      <c r="F20" s="6">
        <v>129.08000000000001</v>
      </c>
      <c r="G20" s="6">
        <v>79.2</v>
      </c>
      <c r="H20" s="6">
        <v>0</v>
      </c>
      <c r="I20" s="6">
        <v>0</v>
      </c>
      <c r="J20" s="6">
        <v>0</v>
      </c>
      <c r="K20" s="6">
        <v>0</v>
      </c>
      <c r="L20" s="5">
        <v>0</v>
      </c>
      <c r="M20" s="6">
        <v>0</v>
      </c>
      <c r="N20" s="5">
        <f t="shared" si="0"/>
        <v>4000</v>
      </c>
      <c r="O20" t="s">
        <v>17</v>
      </c>
      <c r="T20" s="6">
        <f t="shared" si="1"/>
        <v>8416.56</v>
      </c>
      <c r="U20" s="6">
        <f t="shared" si="2"/>
        <v>420.82799999999997</v>
      </c>
      <c r="V20" s="6">
        <f t="shared" si="3"/>
        <v>8837.387999999999</v>
      </c>
      <c r="W20" s="6">
        <v>258.16000000000003</v>
      </c>
      <c r="X20" s="6">
        <f t="shared" si="4"/>
        <v>4418.6939999999995</v>
      </c>
      <c r="Y20" s="6">
        <f t="shared" si="4"/>
        <v>129.08000000000001</v>
      </c>
    </row>
    <row r="21" spans="2:25" ht="45" x14ac:dyDescent="0.25">
      <c r="B21" s="2" t="s">
        <v>1</v>
      </c>
      <c r="C21" s="2" t="s">
        <v>2</v>
      </c>
      <c r="D21" s="2" t="s">
        <v>3</v>
      </c>
      <c r="E21" s="2" t="s">
        <v>4</v>
      </c>
      <c r="F21" s="2" t="s">
        <v>5</v>
      </c>
      <c r="G21" s="2" t="s">
        <v>6</v>
      </c>
      <c r="H21" s="2" t="s">
        <v>7</v>
      </c>
      <c r="I21" s="2" t="s">
        <v>8</v>
      </c>
      <c r="J21" s="2" t="s">
        <v>9</v>
      </c>
      <c r="K21" s="2" t="s">
        <v>10</v>
      </c>
      <c r="L21" s="2" t="s">
        <v>298</v>
      </c>
      <c r="M21" s="2" t="s">
        <v>384</v>
      </c>
      <c r="N21" s="2" t="s">
        <v>12</v>
      </c>
    </row>
    <row r="22" spans="2:25" ht="39.950000000000003" customHeight="1" x14ac:dyDescent="0.25">
      <c r="B22" t="s">
        <v>31</v>
      </c>
      <c r="C22" t="s">
        <v>27</v>
      </c>
      <c r="D22" s="6">
        <v>4208.28</v>
      </c>
      <c r="E22" s="6">
        <v>0</v>
      </c>
      <c r="F22" s="6">
        <v>129.08000000000001</v>
      </c>
      <c r="G22" s="6">
        <v>79.2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f>D22+E22-F22-G22-H22+I22+J22+K22+L22-M22</f>
        <v>4000</v>
      </c>
      <c r="O22" t="s">
        <v>17</v>
      </c>
      <c r="T22" s="6">
        <f>+D22*2</f>
        <v>8416.56</v>
      </c>
      <c r="U22" s="6">
        <f t="shared" si="2"/>
        <v>420.82799999999997</v>
      </c>
      <c r="V22" s="6">
        <f>+T22+U22</f>
        <v>8837.387999999999</v>
      </c>
      <c r="W22" s="6">
        <v>258.16000000000003</v>
      </c>
      <c r="X22" s="6">
        <f t="shared" ref="X22:Y24" si="5">+V22/2</f>
        <v>4418.6939999999995</v>
      </c>
      <c r="Y22" s="6">
        <f t="shared" si="5"/>
        <v>129.08000000000001</v>
      </c>
    </row>
    <row r="23" spans="2:25" ht="39.950000000000003" customHeight="1" x14ac:dyDescent="0.25">
      <c r="B23" t="s">
        <v>297</v>
      </c>
      <c r="C23" t="s">
        <v>27</v>
      </c>
      <c r="D23" s="6">
        <v>4208.28</v>
      </c>
      <c r="E23" s="6">
        <v>0</v>
      </c>
      <c r="F23" s="6">
        <v>129.08000000000001</v>
      </c>
      <c r="G23" s="6">
        <v>79.2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ref="N23:N29" si="6">D23+E23-F23-G23-H23+I23+J23+K23+L23-M23</f>
        <v>4000</v>
      </c>
      <c r="O23" t="s">
        <v>17</v>
      </c>
      <c r="T23" s="6">
        <f>+D23*2</f>
        <v>8416.56</v>
      </c>
      <c r="U23" s="6">
        <f t="shared" si="2"/>
        <v>420.82799999999997</v>
      </c>
      <c r="V23" s="6">
        <f>+T23+U23</f>
        <v>8837.387999999999</v>
      </c>
      <c r="W23" s="6">
        <v>258.16000000000003</v>
      </c>
      <c r="X23" s="6">
        <f t="shared" si="5"/>
        <v>4418.6939999999995</v>
      </c>
      <c r="Y23" s="6">
        <f t="shared" si="5"/>
        <v>129.08000000000001</v>
      </c>
    </row>
    <row r="24" spans="2:25" ht="39.950000000000003" customHeight="1" x14ac:dyDescent="0.25">
      <c r="B24" t="s">
        <v>32</v>
      </c>
      <c r="C24" t="s">
        <v>27</v>
      </c>
      <c r="D24" s="6">
        <v>4208.28</v>
      </c>
      <c r="E24" s="6">
        <v>0</v>
      </c>
      <c r="F24" s="6">
        <v>129.08000000000001</v>
      </c>
      <c r="G24" s="6">
        <v>79.2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500</v>
      </c>
      <c r="N24" s="6">
        <f t="shared" si="6"/>
        <v>3500</v>
      </c>
      <c r="O24" t="s">
        <v>17</v>
      </c>
      <c r="T24" s="6">
        <f>+D24*2</f>
        <v>8416.56</v>
      </c>
      <c r="U24" s="6">
        <f t="shared" si="2"/>
        <v>420.82799999999997</v>
      </c>
      <c r="V24" s="6">
        <f>+T24+U24</f>
        <v>8837.387999999999</v>
      </c>
      <c r="W24" s="6">
        <v>258.16000000000003</v>
      </c>
      <c r="X24" s="6">
        <f t="shared" si="5"/>
        <v>4418.6939999999995</v>
      </c>
      <c r="Y24" s="6">
        <f t="shared" si="5"/>
        <v>129.08000000000001</v>
      </c>
    </row>
    <row r="25" spans="2:25" ht="39.950000000000003" customHeight="1" x14ac:dyDescent="0.25">
      <c r="B25" t="s">
        <v>318</v>
      </c>
      <c r="C25" t="s">
        <v>27</v>
      </c>
      <c r="D25" s="6">
        <v>4208.28</v>
      </c>
      <c r="E25" s="6">
        <v>0</v>
      </c>
      <c r="F25" s="6">
        <v>129.08000000000001</v>
      </c>
      <c r="G25" s="6">
        <v>79.2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500</v>
      </c>
      <c r="N25" s="6">
        <f t="shared" si="6"/>
        <v>3500</v>
      </c>
      <c r="O25" t="s">
        <v>17</v>
      </c>
      <c r="T25" s="6"/>
      <c r="U25" s="6"/>
      <c r="V25" s="6"/>
      <c r="W25" s="6"/>
      <c r="X25" s="6"/>
      <c r="Y25" s="6"/>
    </row>
    <row r="26" spans="2:25" s="62" customFormat="1" ht="39.950000000000003" customHeight="1" x14ac:dyDescent="0.25">
      <c r="B26" s="62" t="s">
        <v>392</v>
      </c>
      <c r="C26" s="62" t="s">
        <v>27</v>
      </c>
      <c r="D26" s="6">
        <v>4208.28</v>
      </c>
      <c r="E26" s="6">
        <v>0</v>
      </c>
      <c r="F26" s="6">
        <v>129.08000000000001</v>
      </c>
      <c r="G26" s="6">
        <v>79.2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f t="shared" si="6"/>
        <v>4000</v>
      </c>
      <c r="O26" s="62" t="s">
        <v>17</v>
      </c>
      <c r="T26" s="6"/>
      <c r="U26" s="6"/>
      <c r="V26" s="6"/>
      <c r="W26" s="6"/>
      <c r="X26" s="6"/>
      <c r="Y26" s="6"/>
    </row>
    <row r="27" spans="2:25" s="62" customFormat="1" ht="39.950000000000003" customHeight="1" x14ac:dyDescent="0.25">
      <c r="B27" s="62" t="s">
        <v>407</v>
      </c>
      <c r="C27" s="62" t="s">
        <v>27</v>
      </c>
      <c r="D27" s="6">
        <v>4208.28</v>
      </c>
      <c r="E27" s="6">
        <v>0</v>
      </c>
      <c r="F27" s="6">
        <v>129.08000000000001</v>
      </c>
      <c r="G27" s="6">
        <v>79.2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f t="shared" si="6"/>
        <v>4000</v>
      </c>
      <c r="O27" s="62" t="s">
        <v>17</v>
      </c>
      <c r="T27" s="6"/>
      <c r="U27" s="6"/>
      <c r="V27" s="6"/>
      <c r="W27" s="6"/>
      <c r="X27" s="6"/>
      <c r="Y27" s="6"/>
    </row>
    <row r="28" spans="2:25" s="62" customFormat="1" ht="39.950000000000003" customHeight="1" x14ac:dyDescent="0.25">
      <c r="B28" s="62" t="s">
        <v>423</v>
      </c>
      <c r="C28" s="62" t="s">
        <v>27</v>
      </c>
      <c r="D28" s="6">
        <v>4208.28</v>
      </c>
      <c r="E28" s="6">
        <v>0</v>
      </c>
      <c r="F28" s="6">
        <v>129.08000000000001</v>
      </c>
      <c r="G28" s="6">
        <v>79.2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f t="shared" si="6"/>
        <v>4000</v>
      </c>
      <c r="T28" s="6"/>
      <c r="U28" s="6"/>
      <c r="V28" s="6"/>
      <c r="W28" s="6"/>
      <c r="X28" s="6"/>
      <c r="Y28" s="6"/>
    </row>
    <row r="29" spans="2:25" s="62" customFormat="1" ht="39.950000000000003" customHeight="1" x14ac:dyDescent="0.25">
      <c r="B29" s="62" t="s">
        <v>393</v>
      </c>
      <c r="C29" s="62" t="s">
        <v>27</v>
      </c>
      <c r="D29" s="6">
        <v>4208.28</v>
      </c>
      <c r="E29" s="6">
        <v>0</v>
      </c>
      <c r="F29" s="6">
        <v>129.08000000000001</v>
      </c>
      <c r="G29" s="6">
        <v>79.2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f t="shared" si="6"/>
        <v>4000</v>
      </c>
      <c r="O29" s="62" t="s">
        <v>17</v>
      </c>
      <c r="T29" s="6"/>
      <c r="U29" s="6"/>
      <c r="V29" s="6"/>
      <c r="W29" s="6"/>
      <c r="X29" s="6"/>
      <c r="Y29" s="6"/>
    </row>
    <row r="30" spans="2:25" ht="30" customHeight="1" thickBot="1" x14ac:dyDescent="0.3">
      <c r="D30" s="7">
        <f>SUM(D8:D29)</f>
        <v>99081.199999999983</v>
      </c>
      <c r="E30" s="7">
        <f t="shared" ref="E30:L30" si="7">SUM(E8:E29)</f>
        <v>0</v>
      </c>
      <c r="F30" s="7">
        <f t="shared" si="7"/>
        <v>5788.079999999999</v>
      </c>
      <c r="G30" s="7">
        <f t="shared" si="7"/>
        <v>1905.7000000000007</v>
      </c>
      <c r="H30" s="7">
        <f t="shared" si="7"/>
        <v>0</v>
      </c>
      <c r="I30" s="7">
        <f t="shared" si="7"/>
        <v>0</v>
      </c>
      <c r="J30" s="7">
        <f t="shared" si="7"/>
        <v>0</v>
      </c>
      <c r="K30" s="7">
        <f t="shared" si="7"/>
        <v>0</v>
      </c>
      <c r="L30" s="7">
        <f t="shared" si="7"/>
        <v>0</v>
      </c>
      <c r="M30" s="7">
        <f>SUM(M8:M29)</f>
        <v>1000</v>
      </c>
      <c r="N30" s="8">
        <f>SUM(N8:N29)</f>
        <v>90387.42</v>
      </c>
    </row>
    <row r="31" spans="2:25" ht="15.75" thickTop="1" x14ac:dyDescent="0.25"/>
    <row r="40" spans="3:12" x14ac:dyDescent="0.25">
      <c r="C40" s="9"/>
      <c r="D40" s="9"/>
      <c r="J40" s="9"/>
      <c r="K40" s="9"/>
      <c r="L40" s="9"/>
    </row>
    <row r="41" spans="3:12" x14ac:dyDescent="0.25">
      <c r="C41" s="75" t="s">
        <v>33</v>
      </c>
      <c r="D41" s="75"/>
      <c r="J41" s="75" t="s">
        <v>34</v>
      </c>
      <c r="K41" s="75"/>
      <c r="L41" s="75"/>
    </row>
    <row r="42" spans="3:12" x14ac:dyDescent="0.25">
      <c r="C42" s="75" t="s">
        <v>35</v>
      </c>
      <c r="D42" s="75"/>
      <c r="J42" s="75" t="s">
        <v>36</v>
      </c>
      <c r="K42" s="75"/>
      <c r="L42" s="75"/>
    </row>
  </sheetData>
  <mergeCells count="4">
    <mergeCell ref="C41:D41"/>
    <mergeCell ref="J41:L41"/>
    <mergeCell ref="C42:D42"/>
    <mergeCell ref="J42:L42"/>
  </mergeCells>
  <pageMargins left="1.1023622047244095" right="0.31496062992125984" top="1.3385826771653544" bottom="1.5354330708661419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topLeftCell="D73" workbookViewId="0">
      <selection activeCell="N84" sqref="N84"/>
    </sheetView>
  </sheetViews>
  <sheetFormatPr baseColWidth="10" defaultRowHeight="15" x14ac:dyDescent="0.25"/>
  <cols>
    <col min="1" max="1" width="4.28515625" customWidth="1"/>
    <col min="2" max="2" width="33.28515625" customWidth="1"/>
    <col min="3" max="3" width="24.85546875" customWidth="1"/>
    <col min="4" max="4" width="12.5703125" customWidth="1"/>
    <col min="10" max="10" width="12.140625" customWidth="1"/>
    <col min="14" max="14" width="12.7109375" customWidth="1"/>
  </cols>
  <sheetData>
    <row r="1" spans="1:27" x14ac:dyDescent="0.25">
      <c r="B1" s="20"/>
    </row>
    <row r="2" spans="1:27" x14ac:dyDescent="0.25">
      <c r="B2" s="21" t="s">
        <v>0</v>
      </c>
    </row>
    <row r="3" spans="1:27" x14ac:dyDescent="0.25">
      <c r="B3" s="20" t="s">
        <v>440</v>
      </c>
    </row>
    <row r="4" spans="1:27" x14ac:dyDescent="0.25">
      <c r="B4" s="20"/>
    </row>
    <row r="5" spans="1:27" x14ac:dyDescent="0.25">
      <c r="B5" s="22" t="s">
        <v>13</v>
      </c>
    </row>
    <row r="6" spans="1:27" x14ac:dyDescent="0.25">
      <c r="B6" s="22" t="s">
        <v>40</v>
      </c>
    </row>
    <row r="7" spans="1:27" ht="45" x14ac:dyDescent="0.25">
      <c r="B7" s="2" t="s">
        <v>1</v>
      </c>
      <c r="C7" s="2" t="s">
        <v>2</v>
      </c>
      <c r="D7" s="2" t="s">
        <v>3</v>
      </c>
      <c r="E7" s="2" t="s">
        <v>4</v>
      </c>
      <c r="F7" s="2" t="s">
        <v>8</v>
      </c>
      <c r="G7" s="2" t="s">
        <v>140</v>
      </c>
      <c r="H7" s="2" t="s">
        <v>141</v>
      </c>
      <c r="I7" s="2" t="s">
        <v>5</v>
      </c>
      <c r="J7" s="2" t="s">
        <v>142</v>
      </c>
      <c r="K7" s="2" t="s">
        <v>11</v>
      </c>
      <c r="L7" s="2" t="s">
        <v>143</v>
      </c>
      <c r="M7" s="2" t="s">
        <v>6</v>
      </c>
      <c r="N7" s="2" t="s">
        <v>12</v>
      </c>
    </row>
    <row r="8" spans="1:27" x14ac:dyDescent="0.25">
      <c r="B8" s="20"/>
    </row>
    <row r="9" spans="1:27" x14ac:dyDescent="0.25">
      <c r="B9" s="23" t="s">
        <v>144</v>
      </c>
    </row>
    <row r="10" spans="1:27" x14ac:dyDescent="0.25">
      <c r="A10">
        <v>1</v>
      </c>
      <c r="B10" s="20" t="s">
        <v>145</v>
      </c>
      <c r="C10" t="s">
        <v>146</v>
      </c>
      <c r="D10" s="6">
        <v>3300</v>
      </c>
      <c r="E10" s="6">
        <v>0</v>
      </c>
      <c r="F10" s="6">
        <v>200</v>
      </c>
      <c r="G10" s="6">
        <v>892.98</v>
      </c>
      <c r="H10" s="6">
        <v>0</v>
      </c>
      <c r="I10" s="6">
        <v>71.11</v>
      </c>
      <c r="J10" s="6">
        <v>0</v>
      </c>
      <c r="K10" s="6">
        <v>0</v>
      </c>
      <c r="L10" s="6">
        <v>28.9</v>
      </c>
      <c r="M10" s="6">
        <v>71.849999999999994</v>
      </c>
      <c r="N10" s="5">
        <f>D10+E10+F10+G10+H10-I10-J10-K10-L10-M10</f>
        <v>4221.12</v>
      </c>
      <c r="O10" s="9" t="s">
        <v>147</v>
      </c>
      <c r="P10" s="9"/>
      <c r="Q10" s="9"/>
      <c r="R10" s="9"/>
    </row>
    <row r="11" spans="1:27" x14ac:dyDescent="0.25">
      <c r="B11" s="20"/>
      <c r="D11" s="6"/>
      <c r="E11" s="6"/>
      <c r="F11" s="6"/>
      <c r="G11" s="6"/>
      <c r="H11" s="6"/>
      <c r="I11" s="6"/>
      <c r="J11" s="6"/>
      <c r="K11" s="6"/>
      <c r="L11" s="6"/>
      <c r="M11" s="6"/>
      <c r="N11" s="5"/>
    </row>
    <row r="12" spans="1:27" x14ac:dyDescent="0.25">
      <c r="B12" s="24" t="s">
        <v>148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5"/>
    </row>
    <row r="13" spans="1:27" ht="24.95" customHeight="1" x14ac:dyDescent="0.25">
      <c r="A13">
        <v>2</v>
      </c>
      <c r="B13" s="20" t="s">
        <v>149</v>
      </c>
      <c r="C13" t="s">
        <v>150</v>
      </c>
      <c r="D13" s="6">
        <v>3300</v>
      </c>
      <c r="E13" s="6">
        <v>0</v>
      </c>
      <c r="F13" s="6">
        <v>200</v>
      </c>
      <c r="G13" s="6">
        <v>1294.68</v>
      </c>
      <c r="H13" s="6">
        <v>0</v>
      </c>
      <c r="I13" s="6">
        <v>119.95</v>
      </c>
      <c r="J13" s="6">
        <v>500</v>
      </c>
      <c r="K13" s="6">
        <v>0</v>
      </c>
      <c r="L13" s="6">
        <v>28.9</v>
      </c>
      <c r="M13" s="6">
        <v>71.849999999999994</v>
      </c>
      <c r="N13" s="6">
        <f t="shared" ref="N13:N75" si="0">D13+E13+F13+G13+H13-I13-J13-K13-L13-M13</f>
        <v>4073.9800000000009</v>
      </c>
      <c r="O13" s="9"/>
      <c r="P13" s="9"/>
      <c r="Q13" s="9"/>
      <c r="R13" s="9"/>
      <c r="T13">
        <f>+D13*2</f>
        <v>6600</v>
      </c>
      <c r="U13">
        <f>+T13*0.12</f>
        <v>792</v>
      </c>
      <c r="V13">
        <f>+T13+U13</f>
        <v>7392</v>
      </c>
      <c r="W13">
        <v>239.9</v>
      </c>
      <c r="X13">
        <f>+V13-W13</f>
        <v>7152.1</v>
      </c>
      <c r="Y13">
        <f>+V13/2</f>
        <v>3696</v>
      </c>
      <c r="Z13">
        <f>+W13/2</f>
        <v>119.95</v>
      </c>
      <c r="AA13">
        <f>+Y13-Z13</f>
        <v>3576.05</v>
      </c>
    </row>
    <row r="14" spans="1:27" ht="24.95" customHeight="1" x14ac:dyDescent="0.25">
      <c r="A14">
        <v>3</v>
      </c>
      <c r="B14" s="20" t="s">
        <v>151</v>
      </c>
      <c r="C14" t="s">
        <v>150</v>
      </c>
      <c r="D14" s="6">
        <v>2976.62</v>
      </c>
      <c r="E14" s="6">
        <v>0</v>
      </c>
      <c r="F14" s="6">
        <v>200</v>
      </c>
      <c r="G14" s="6">
        <v>1289.8599999999999</v>
      </c>
      <c r="H14" s="6">
        <v>0</v>
      </c>
      <c r="I14" s="6">
        <v>71.11</v>
      </c>
      <c r="J14" s="6">
        <v>250</v>
      </c>
      <c r="K14" s="6">
        <v>0</v>
      </c>
      <c r="L14" s="6">
        <v>28.9</v>
      </c>
      <c r="M14" s="6">
        <v>71.849999999999994</v>
      </c>
      <c r="N14" s="6">
        <f t="shared" si="0"/>
        <v>4044.6200000000003</v>
      </c>
      <c r="O14" s="25"/>
      <c r="P14" s="25"/>
      <c r="Q14" s="25"/>
      <c r="R14" s="25"/>
    </row>
    <row r="15" spans="1:27" x14ac:dyDescent="0.25">
      <c r="B15" s="2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27" x14ac:dyDescent="0.25">
      <c r="B16" s="24" t="s">
        <v>152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8" ht="24.95" customHeight="1" x14ac:dyDescent="0.25">
      <c r="A17">
        <v>4</v>
      </c>
      <c r="B17" s="20" t="s">
        <v>153</v>
      </c>
      <c r="C17" t="s">
        <v>132</v>
      </c>
      <c r="D17" s="6">
        <v>2716.59</v>
      </c>
      <c r="E17" s="6">
        <v>0</v>
      </c>
      <c r="F17" s="6">
        <v>200</v>
      </c>
      <c r="G17" s="6">
        <v>814.95</v>
      </c>
      <c r="H17" s="6">
        <v>0</v>
      </c>
      <c r="I17" s="6">
        <v>42.82</v>
      </c>
      <c r="J17" s="6">
        <v>0</v>
      </c>
      <c r="K17" s="6">
        <v>0</v>
      </c>
      <c r="L17" s="6">
        <v>26.37</v>
      </c>
      <c r="M17" s="6">
        <v>65.55</v>
      </c>
      <c r="N17" s="6">
        <f t="shared" si="0"/>
        <v>3596.7999999999997</v>
      </c>
      <c r="O17" s="9"/>
      <c r="P17" s="9"/>
      <c r="Q17" s="9"/>
      <c r="R17" s="9"/>
    </row>
    <row r="18" spans="1:18" ht="24.95" customHeight="1" x14ac:dyDescent="0.25">
      <c r="A18">
        <v>5</v>
      </c>
      <c r="B18" s="20" t="s">
        <v>154</v>
      </c>
      <c r="C18" t="s">
        <v>155</v>
      </c>
      <c r="D18" s="6">
        <v>2976.62</v>
      </c>
      <c r="E18" s="6">
        <v>0</v>
      </c>
      <c r="F18" s="6">
        <v>200</v>
      </c>
      <c r="G18" s="6">
        <v>892.98</v>
      </c>
      <c r="H18" s="6">
        <v>0</v>
      </c>
      <c r="I18" s="6">
        <v>71.11</v>
      </c>
      <c r="J18" s="6">
        <v>500</v>
      </c>
      <c r="K18" s="6">
        <v>0</v>
      </c>
      <c r="L18" s="6">
        <v>28.9</v>
      </c>
      <c r="M18" s="6">
        <v>71.849999999999994</v>
      </c>
      <c r="N18" s="6">
        <f t="shared" si="0"/>
        <v>3397.74</v>
      </c>
      <c r="O18" s="25"/>
      <c r="P18" s="25"/>
      <c r="Q18" s="25"/>
      <c r="R18" s="25"/>
    </row>
    <row r="19" spans="1:18" x14ac:dyDescent="0.25">
      <c r="B19" s="2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8" x14ac:dyDescent="0.25">
      <c r="B20" s="24" t="s">
        <v>156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8" ht="24.95" customHeight="1" x14ac:dyDescent="0.25">
      <c r="A21">
        <v>6</v>
      </c>
      <c r="B21" s="20" t="s">
        <v>157</v>
      </c>
      <c r="C21" t="s">
        <v>158</v>
      </c>
      <c r="D21" s="6">
        <v>2569.5500000000002</v>
      </c>
      <c r="E21" s="6">
        <v>0</v>
      </c>
      <c r="F21" s="6">
        <v>200</v>
      </c>
      <c r="G21" s="6">
        <v>856.5</v>
      </c>
      <c r="H21" s="6">
        <v>0</v>
      </c>
      <c r="I21" s="6">
        <v>11.7</v>
      </c>
      <c r="J21" s="6">
        <v>0</v>
      </c>
      <c r="K21" s="6">
        <v>0</v>
      </c>
      <c r="L21" s="6">
        <v>24.95</v>
      </c>
      <c r="M21" s="6">
        <v>61.95</v>
      </c>
      <c r="N21" s="6">
        <f t="shared" si="0"/>
        <v>3527.4500000000007</v>
      </c>
      <c r="O21" s="26"/>
      <c r="P21" s="26"/>
      <c r="Q21" s="26"/>
      <c r="R21" s="9"/>
    </row>
    <row r="22" spans="1:18" ht="24.95" customHeight="1" x14ac:dyDescent="0.25">
      <c r="A22">
        <v>7</v>
      </c>
      <c r="B22" s="20" t="s">
        <v>159</v>
      </c>
      <c r="C22" t="s">
        <v>158</v>
      </c>
      <c r="D22" s="6">
        <v>2569.5500000000002</v>
      </c>
      <c r="E22" s="6">
        <v>0</v>
      </c>
      <c r="F22" s="6">
        <v>200</v>
      </c>
      <c r="G22" s="6">
        <v>856.5</v>
      </c>
      <c r="H22" s="6">
        <v>0</v>
      </c>
      <c r="I22" s="6">
        <v>11.7</v>
      </c>
      <c r="J22" s="6">
        <v>0</v>
      </c>
      <c r="K22" s="6">
        <v>0</v>
      </c>
      <c r="L22" s="6">
        <v>24.95</v>
      </c>
      <c r="M22" s="6">
        <v>61.95</v>
      </c>
      <c r="N22" s="6">
        <f t="shared" si="0"/>
        <v>3527.4500000000007</v>
      </c>
      <c r="O22" s="27"/>
      <c r="P22" s="27"/>
      <c r="Q22" s="27"/>
      <c r="R22" s="25"/>
    </row>
    <row r="23" spans="1:18" ht="24.95" customHeight="1" x14ac:dyDescent="0.25">
      <c r="A23">
        <v>8</v>
      </c>
      <c r="B23" s="20" t="s">
        <v>160</v>
      </c>
      <c r="D23" s="6">
        <v>2397.85</v>
      </c>
      <c r="E23" s="6">
        <v>6.98</v>
      </c>
      <c r="F23" s="6">
        <v>200</v>
      </c>
      <c r="G23" s="6">
        <v>636.54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57.75</v>
      </c>
      <c r="N23" s="6">
        <f t="shared" si="0"/>
        <v>3183.62</v>
      </c>
      <c r="O23" s="27"/>
      <c r="P23" s="27"/>
      <c r="Q23" s="27"/>
      <c r="R23" s="25"/>
    </row>
    <row r="24" spans="1:18" ht="24.95" customHeight="1" x14ac:dyDescent="0.25">
      <c r="A24">
        <v>9</v>
      </c>
      <c r="B24" s="20" t="s">
        <v>161</v>
      </c>
      <c r="C24" t="s">
        <v>162</v>
      </c>
      <c r="D24" s="6">
        <v>3000</v>
      </c>
      <c r="E24" s="6"/>
      <c r="F24" s="6">
        <v>200</v>
      </c>
      <c r="G24" s="6">
        <v>500</v>
      </c>
      <c r="H24" s="6">
        <v>0</v>
      </c>
      <c r="I24" s="6">
        <v>72.11</v>
      </c>
      <c r="J24" s="6">
        <v>0</v>
      </c>
      <c r="K24" s="6">
        <v>0</v>
      </c>
      <c r="L24" s="6">
        <v>30</v>
      </c>
      <c r="M24" s="6">
        <v>59.7</v>
      </c>
      <c r="N24" s="6">
        <f t="shared" si="0"/>
        <v>3538.19</v>
      </c>
      <c r="O24" s="26"/>
      <c r="P24" s="26"/>
      <c r="Q24" s="26"/>
      <c r="R24" s="25"/>
    </row>
    <row r="25" spans="1:18" x14ac:dyDescent="0.25">
      <c r="B25" s="2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8" x14ac:dyDescent="0.25">
      <c r="B26" s="24" t="s">
        <v>163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8" ht="24.95" customHeight="1" x14ac:dyDescent="0.25">
      <c r="A27">
        <v>10</v>
      </c>
      <c r="B27" s="20" t="s">
        <v>164</v>
      </c>
      <c r="C27" t="s">
        <v>165</v>
      </c>
      <c r="D27" s="6">
        <v>2976.46</v>
      </c>
      <c r="E27" s="6">
        <v>0</v>
      </c>
      <c r="F27" s="6">
        <v>200</v>
      </c>
      <c r="G27" s="6">
        <v>793.72</v>
      </c>
      <c r="H27" s="6">
        <v>0</v>
      </c>
      <c r="I27" s="6">
        <v>71.099999999999994</v>
      </c>
      <c r="J27" s="6">
        <v>0</v>
      </c>
      <c r="K27" s="6">
        <v>0</v>
      </c>
      <c r="L27" s="6">
        <v>28.9</v>
      </c>
      <c r="M27" s="6">
        <v>71.849999999999994</v>
      </c>
      <c r="N27" s="6">
        <f t="shared" si="0"/>
        <v>3798.3300000000004</v>
      </c>
      <c r="O27" s="9"/>
      <c r="P27" s="9"/>
      <c r="Q27" s="9"/>
      <c r="R27" s="9"/>
    </row>
    <row r="28" spans="1:18" ht="24.95" customHeight="1" x14ac:dyDescent="0.25">
      <c r="A28">
        <v>11</v>
      </c>
      <c r="B28" s="20" t="s">
        <v>166</v>
      </c>
      <c r="C28" t="s">
        <v>167</v>
      </c>
      <c r="D28" s="6">
        <v>3500.97</v>
      </c>
      <c r="E28" s="6">
        <v>0</v>
      </c>
      <c r="F28" s="6">
        <v>200</v>
      </c>
      <c r="G28" s="6">
        <v>1167</v>
      </c>
      <c r="H28" s="6">
        <v>0</v>
      </c>
      <c r="I28" s="6">
        <v>148.71</v>
      </c>
      <c r="J28" s="6">
        <v>0</v>
      </c>
      <c r="K28" s="6">
        <v>0</v>
      </c>
      <c r="L28" s="6">
        <v>33.99</v>
      </c>
      <c r="M28" s="6">
        <v>85.95</v>
      </c>
      <c r="N28" s="6">
        <f t="shared" si="0"/>
        <v>4599.32</v>
      </c>
      <c r="O28" s="28"/>
      <c r="P28" s="28"/>
      <c r="Q28" s="28"/>
      <c r="R28" s="28"/>
    </row>
    <row r="29" spans="1:18" ht="24.95" customHeight="1" x14ac:dyDescent="0.25">
      <c r="A29">
        <v>12</v>
      </c>
      <c r="B29" s="20" t="s">
        <v>168</v>
      </c>
      <c r="C29" t="s">
        <v>167</v>
      </c>
      <c r="D29" s="6">
        <v>3025.79</v>
      </c>
      <c r="E29" s="6">
        <v>0</v>
      </c>
      <c r="F29" s="6">
        <v>200</v>
      </c>
      <c r="G29" s="6">
        <v>806.88</v>
      </c>
      <c r="H29" s="6">
        <v>0</v>
      </c>
      <c r="I29" s="6">
        <v>76.459999999999994</v>
      </c>
      <c r="J29" s="6">
        <v>0</v>
      </c>
      <c r="K29" s="6">
        <v>0</v>
      </c>
      <c r="L29" s="6">
        <v>29.38</v>
      </c>
      <c r="M29" s="6">
        <v>72.900000000000006</v>
      </c>
      <c r="N29" s="6">
        <f t="shared" si="0"/>
        <v>3853.93</v>
      </c>
      <c r="O29" s="9"/>
      <c r="P29" s="9"/>
      <c r="Q29" s="9"/>
      <c r="R29" s="9"/>
    </row>
    <row r="30" spans="1:18" ht="24.95" customHeight="1" x14ac:dyDescent="0.25">
      <c r="A30">
        <v>13</v>
      </c>
      <c r="B30" s="20" t="s">
        <v>169</v>
      </c>
      <c r="C30" t="s">
        <v>167</v>
      </c>
      <c r="D30" s="6">
        <v>3407.69</v>
      </c>
      <c r="E30" s="6">
        <v>0</v>
      </c>
      <c r="F30" s="6">
        <v>200</v>
      </c>
      <c r="G30" s="6">
        <v>1135.9000000000001</v>
      </c>
      <c r="H30" s="6">
        <v>0</v>
      </c>
      <c r="I30" s="6">
        <v>138.56</v>
      </c>
      <c r="J30" s="6">
        <v>0</v>
      </c>
      <c r="K30" s="6">
        <v>0</v>
      </c>
      <c r="L30" s="6">
        <v>29.38</v>
      </c>
      <c r="M30" s="6">
        <v>72.900000000000006</v>
      </c>
      <c r="N30" s="6">
        <f t="shared" si="0"/>
        <v>4502.75</v>
      </c>
      <c r="O30" s="9"/>
      <c r="P30" s="9"/>
      <c r="Q30" s="9"/>
      <c r="R30" s="25"/>
    </row>
    <row r="31" spans="1:18" ht="24.95" customHeight="1" x14ac:dyDescent="0.25">
      <c r="A31">
        <v>14</v>
      </c>
      <c r="B31" s="20" t="s">
        <v>170</v>
      </c>
      <c r="C31" t="s">
        <v>171</v>
      </c>
      <c r="D31" s="6">
        <v>2908.67</v>
      </c>
      <c r="E31" s="6">
        <v>0</v>
      </c>
      <c r="F31" s="6">
        <v>200</v>
      </c>
      <c r="G31" s="6">
        <v>567.79999999999995</v>
      </c>
      <c r="H31" s="6">
        <v>0</v>
      </c>
      <c r="I31" s="6">
        <v>63.72</v>
      </c>
      <c r="J31" s="6">
        <v>0</v>
      </c>
      <c r="K31" s="6">
        <v>0</v>
      </c>
      <c r="L31" s="6">
        <v>0</v>
      </c>
      <c r="M31" s="6">
        <v>70.05</v>
      </c>
      <c r="N31" s="6">
        <f t="shared" si="0"/>
        <v>3542.7000000000003</v>
      </c>
      <c r="O31" s="25"/>
      <c r="P31" s="25"/>
      <c r="Q31" s="25"/>
      <c r="R31" s="25"/>
    </row>
    <row r="32" spans="1:18" ht="24.95" customHeight="1" x14ac:dyDescent="0.25">
      <c r="A32">
        <v>15</v>
      </c>
      <c r="B32" s="20" t="s">
        <v>172</v>
      </c>
      <c r="C32" t="s">
        <v>173</v>
      </c>
      <c r="D32" s="6">
        <v>2443.1999999999998</v>
      </c>
      <c r="E32" s="6">
        <v>2.0499999999999998</v>
      </c>
      <c r="F32" s="6">
        <v>200</v>
      </c>
      <c r="G32" s="6">
        <v>814.4</v>
      </c>
      <c r="H32" s="6">
        <v>0</v>
      </c>
      <c r="I32" s="6">
        <v>0</v>
      </c>
      <c r="J32" s="6">
        <v>0</v>
      </c>
      <c r="K32" s="6">
        <v>0</v>
      </c>
      <c r="L32" s="6">
        <v>23.72</v>
      </c>
      <c r="M32" s="6">
        <v>58.8</v>
      </c>
      <c r="N32" s="6">
        <f t="shared" si="0"/>
        <v>3377.13</v>
      </c>
      <c r="O32" s="25"/>
      <c r="P32" s="25"/>
      <c r="Q32" s="25"/>
      <c r="R32" s="25"/>
    </row>
    <row r="33" spans="1:18" ht="24.95" customHeight="1" x14ac:dyDescent="0.25">
      <c r="A33">
        <v>16</v>
      </c>
      <c r="B33" s="20" t="s">
        <v>174</v>
      </c>
      <c r="C33" t="s">
        <v>175</v>
      </c>
      <c r="D33" s="6">
        <v>2978.37</v>
      </c>
      <c r="E33" s="6"/>
      <c r="F33" s="6">
        <v>200</v>
      </c>
      <c r="G33" s="6">
        <v>1092.08</v>
      </c>
      <c r="H33" s="6">
        <v>0</v>
      </c>
      <c r="I33" s="6">
        <v>1.78</v>
      </c>
      <c r="J33" s="6">
        <v>0</v>
      </c>
      <c r="K33" s="6">
        <v>0</v>
      </c>
      <c r="L33" s="6">
        <v>28.92</v>
      </c>
      <c r="M33" s="6">
        <v>71.849999999999994</v>
      </c>
      <c r="N33" s="6">
        <f t="shared" si="0"/>
        <v>4167.8999999999996</v>
      </c>
      <c r="O33" s="9"/>
      <c r="P33" s="9"/>
      <c r="Q33" s="9"/>
      <c r="R33" s="25"/>
    </row>
    <row r="34" spans="1:18" ht="24.95" customHeight="1" x14ac:dyDescent="0.25">
      <c r="A34">
        <v>17</v>
      </c>
      <c r="B34" s="20" t="s">
        <v>176</v>
      </c>
      <c r="C34" t="s">
        <v>175</v>
      </c>
      <c r="D34" s="6">
        <v>1702.9</v>
      </c>
      <c r="E34" s="6">
        <v>105.44</v>
      </c>
      <c r="F34" s="6">
        <v>200</v>
      </c>
      <c r="G34" s="6">
        <v>340.59</v>
      </c>
      <c r="H34" s="6">
        <v>0</v>
      </c>
      <c r="I34" s="6">
        <v>0</v>
      </c>
      <c r="J34" s="6">
        <v>0</v>
      </c>
      <c r="K34" s="6">
        <v>0</v>
      </c>
      <c r="L34" s="6">
        <v>16.53</v>
      </c>
      <c r="M34" s="6">
        <v>41.1</v>
      </c>
      <c r="N34" s="6">
        <f t="shared" si="0"/>
        <v>2291.3000000000002</v>
      </c>
      <c r="O34" s="25"/>
      <c r="P34" s="25"/>
      <c r="Q34" s="25"/>
      <c r="R34" s="25"/>
    </row>
    <row r="35" spans="1:18" ht="24.95" customHeight="1" x14ac:dyDescent="0.25">
      <c r="A35">
        <v>18</v>
      </c>
      <c r="B35" s="20" t="s">
        <v>177</v>
      </c>
      <c r="C35" t="s">
        <v>178</v>
      </c>
      <c r="D35" s="6">
        <v>2952.27</v>
      </c>
      <c r="E35" s="6">
        <v>0</v>
      </c>
      <c r="F35" s="6">
        <v>200</v>
      </c>
      <c r="G35" s="6">
        <v>984.1</v>
      </c>
      <c r="H35" s="6">
        <v>500</v>
      </c>
      <c r="I35" s="6">
        <v>68.459999999999994</v>
      </c>
      <c r="J35" s="6">
        <v>0</v>
      </c>
      <c r="K35" s="6">
        <v>0</v>
      </c>
      <c r="L35" s="6">
        <v>28.66</v>
      </c>
      <c r="M35" s="6">
        <v>71.25</v>
      </c>
      <c r="N35" s="6">
        <f t="shared" si="0"/>
        <v>4468</v>
      </c>
      <c r="O35" s="25"/>
      <c r="P35" s="25"/>
      <c r="Q35" s="25"/>
      <c r="R35" s="25"/>
    </row>
    <row r="36" spans="1:18" ht="24.95" customHeight="1" x14ac:dyDescent="0.25">
      <c r="A36">
        <v>19</v>
      </c>
      <c r="B36" s="20" t="s">
        <v>179</v>
      </c>
      <c r="C36" t="s">
        <v>178</v>
      </c>
      <c r="D36" s="6">
        <v>2800</v>
      </c>
      <c r="E36" s="6">
        <v>0</v>
      </c>
      <c r="F36" s="6">
        <v>200</v>
      </c>
      <c r="G36" s="6">
        <v>559.98</v>
      </c>
      <c r="H36" s="6">
        <v>0</v>
      </c>
      <c r="I36" s="6">
        <v>51.89</v>
      </c>
      <c r="J36" s="6">
        <v>0</v>
      </c>
      <c r="K36" s="6">
        <v>0</v>
      </c>
      <c r="L36" s="6">
        <v>21.08</v>
      </c>
      <c r="M36" s="6">
        <v>52.35</v>
      </c>
      <c r="N36" s="6">
        <f t="shared" si="0"/>
        <v>3434.6600000000003</v>
      </c>
      <c r="O36" s="9"/>
      <c r="P36" s="9"/>
      <c r="Q36" s="9"/>
      <c r="R36" s="25"/>
    </row>
    <row r="37" spans="1:18" ht="45" x14ac:dyDescent="0.25">
      <c r="B37" s="2" t="s">
        <v>1</v>
      </c>
      <c r="C37" s="2" t="s">
        <v>2</v>
      </c>
      <c r="D37" s="2" t="s">
        <v>3</v>
      </c>
      <c r="E37" s="2" t="s">
        <v>4</v>
      </c>
      <c r="F37" s="2" t="s">
        <v>8</v>
      </c>
      <c r="G37" s="2" t="s">
        <v>140</v>
      </c>
      <c r="H37" s="2" t="s">
        <v>141</v>
      </c>
      <c r="I37" s="2" t="s">
        <v>5</v>
      </c>
      <c r="J37" s="2" t="s">
        <v>142</v>
      </c>
      <c r="K37" s="2" t="s">
        <v>11</v>
      </c>
      <c r="L37" s="2" t="s">
        <v>143</v>
      </c>
      <c r="M37" s="2" t="s">
        <v>6</v>
      </c>
      <c r="N37" s="2" t="s">
        <v>12</v>
      </c>
    </row>
    <row r="38" spans="1:18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8" x14ac:dyDescent="0.25">
      <c r="B39" s="24" t="s">
        <v>180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8" ht="24.95" customHeight="1" x14ac:dyDescent="0.25">
      <c r="A40">
        <v>20</v>
      </c>
      <c r="B40" s="30" t="s">
        <v>181</v>
      </c>
      <c r="C40" t="s">
        <v>182</v>
      </c>
      <c r="D40" s="6">
        <v>2976.62</v>
      </c>
      <c r="E40" s="5">
        <v>0</v>
      </c>
      <c r="F40" s="5">
        <v>200</v>
      </c>
      <c r="G40" s="5">
        <v>992.2</v>
      </c>
      <c r="H40" s="5">
        <v>0</v>
      </c>
      <c r="I40" s="5">
        <v>71.11</v>
      </c>
      <c r="J40" s="5">
        <v>0</v>
      </c>
      <c r="K40" s="5">
        <v>0</v>
      </c>
      <c r="L40" s="5">
        <v>28.9</v>
      </c>
      <c r="M40" s="5">
        <v>71.849999999999994</v>
      </c>
      <c r="N40" s="6">
        <f t="shared" si="0"/>
        <v>3996.96</v>
      </c>
      <c r="O40" s="9"/>
      <c r="P40" s="9"/>
      <c r="Q40" s="9"/>
      <c r="R40" s="9"/>
    </row>
    <row r="41" spans="1:18" ht="24.95" customHeight="1" x14ac:dyDescent="0.25">
      <c r="A41">
        <v>21</v>
      </c>
      <c r="B41" s="20" t="s">
        <v>183</v>
      </c>
      <c r="C41" t="s">
        <v>162</v>
      </c>
      <c r="D41" s="6">
        <v>2473.6</v>
      </c>
      <c r="E41" s="6"/>
      <c r="F41" s="6">
        <v>200</v>
      </c>
      <c r="G41" s="6">
        <v>1071.9100000000001</v>
      </c>
      <c r="H41" s="6">
        <v>0</v>
      </c>
      <c r="I41" s="6">
        <v>1.26</v>
      </c>
      <c r="J41" s="6">
        <v>0</v>
      </c>
      <c r="K41" s="6">
        <v>0</v>
      </c>
      <c r="L41" s="6">
        <v>24.02</v>
      </c>
      <c r="M41" s="6">
        <v>59.7</v>
      </c>
      <c r="N41" s="6">
        <f t="shared" si="0"/>
        <v>3660.53</v>
      </c>
      <c r="O41" s="25"/>
      <c r="P41" s="25"/>
      <c r="Q41" s="25"/>
      <c r="R41" s="25"/>
    </row>
    <row r="42" spans="1:18" ht="24.95" customHeight="1" x14ac:dyDescent="0.25">
      <c r="A42">
        <v>22</v>
      </c>
      <c r="B42" s="20" t="s">
        <v>184</v>
      </c>
      <c r="C42" t="s">
        <v>162</v>
      </c>
      <c r="D42" s="6">
        <v>2370.3200000000002</v>
      </c>
      <c r="E42" s="6">
        <v>9.98</v>
      </c>
      <c r="F42" s="6">
        <v>200</v>
      </c>
      <c r="G42" s="6">
        <v>924.12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57</v>
      </c>
      <c r="N42" s="6">
        <f t="shared" si="0"/>
        <v>3447.42</v>
      </c>
      <c r="O42" s="25"/>
      <c r="P42" s="25"/>
      <c r="Q42" s="25"/>
      <c r="R42" s="25"/>
    </row>
    <row r="43" spans="1:18" ht="24.95" customHeight="1" x14ac:dyDescent="0.25">
      <c r="A43">
        <v>23</v>
      </c>
      <c r="B43" s="20" t="s">
        <v>185</v>
      </c>
      <c r="C43" t="s">
        <v>186</v>
      </c>
      <c r="D43" s="6">
        <v>1506.38</v>
      </c>
      <c r="E43" s="6">
        <v>118.02</v>
      </c>
      <c r="F43" s="6">
        <v>200</v>
      </c>
      <c r="G43" s="6">
        <v>244.69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36.299999999999997</v>
      </c>
      <c r="N43" s="6">
        <f t="shared" si="0"/>
        <v>2032.7900000000002</v>
      </c>
      <c r="O43" s="25"/>
      <c r="P43" s="25"/>
      <c r="Q43" s="25"/>
      <c r="R43" s="25"/>
    </row>
    <row r="44" spans="1:18" ht="24.95" customHeight="1" x14ac:dyDescent="0.25">
      <c r="A44">
        <v>24</v>
      </c>
      <c r="B44" s="20" t="s">
        <v>187</v>
      </c>
      <c r="C44" t="s">
        <v>188</v>
      </c>
      <c r="D44" s="6">
        <v>1715</v>
      </c>
      <c r="E44" s="6">
        <v>104.67</v>
      </c>
      <c r="F44" s="6">
        <v>200</v>
      </c>
      <c r="G44" s="6">
        <v>457.33</v>
      </c>
      <c r="H44" s="6">
        <v>0</v>
      </c>
      <c r="I44" s="6">
        <v>0</v>
      </c>
      <c r="J44" s="6">
        <v>0</v>
      </c>
      <c r="K44" s="6">
        <v>0</v>
      </c>
      <c r="L44" s="6">
        <v>16.649999999999999</v>
      </c>
      <c r="M44" s="6">
        <v>41.55</v>
      </c>
      <c r="N44" s="6">
        <f t="shared" si="0"/>
        <v>2418.7999999999997</v>
      </c>
      <c r="O44" s="25"/>
      <c r="P44" s="25"/>
      <c r="Q44" s="25"/>
      <c r="R44" s="25"/>
    </row>
    <row r="45" spans="1:18" ht="24.95" customHeight="1" x14ac:dyDescent="0.25">
      <c r="A45">
        <v>25</v>
      </c>
      <c r="B45" s="20" t="s">
        <v>189</v>
      </c>
      <c r="C45" t="s">
        <v>190</v>
      </c>
      <c r="D45" s="6">
        <v>3771.65</v>
      </c>
      <c r="E45" s="6">
        <v>0</v>
      </c>
      <c r="F45" s="6">
        <v>200</v>
      </c>
      <c r="G45" s="6">
        <v>754.33</v>
      </c>
      <c r="H45" s="6">
        <v>0</v>
      </c>
      <c r="I45" s="6">
        <v>308.63</v>
      </c>
      <c r="J45" s="6">
        <v>0</v>
      </c>
      <c r="K45" s="6">
        <v>0</v>
      </c>
      <c r="L45" s="6">
        <v>36.619999999999997</v>
      </c>
      <c r="M45" s="6">
        <v>93.75</v>
      </c>
      <c r="N45" s="6">
        <f t="shared" si="0"/>
        <v>4286.9800000000005</v>
      </c>
      <c r="O45" s="25"/>
      <c r="P45" s="25"/>
      <c r="Q45" s="25"/>
      <c r="R45" s="25"/>
    </row>
    <row r="46" spans="1:18" ht="24.95" customHeight="1" x14ac:dyDescent="0.25">
      <c r="A46">
        <v>26</v>
      </c>
      <c r="B46" s="20" t="s">
        <v>191</v>
      </c>
      <c r="C46" t="s">
        <v>192</v>
      </c>
      <c r="D46" s="6">
        <v>4285.3500000000004</v>
      </c>
      <c r="E46" s="6">
        <v>0</v>
      </c>
      <c r="F46" s="6">
        <v>200</v>
      </c>
      <c r="G46" s="6">
        <v>1142.76</v>
      </c>
      <c r="H46" s="6">
        <v>0</v>
      </c>
      <c r="I46" s="6">
        <v>390.82</v>
      </c>
      <c r="J46" s="6">
        <v>0</v>
      </c>
      <c r="K46" s="6">
        <v>0</v>
      </c>
      <c r="L46" s="6">
        <v>41.61</v>
      </c>
      <c r="M46" s="6">
        <v>108</v>
      </c>
      <c r="N46" s="6">
        <f t="shared" si="0"/>
        <v>5087.6800000000012</v>
      </c>
      <c r="O46" s="25"/>
      <c r="P46" s="25"/>
      <c r="Q46" s="25"/>
      <c r="R46" s="25"/>
    </row>
    <row r="47" spans="1:18" x14ac:dyDescent="0.25">
      <c r="B47" s="20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8" x14ac:dyDescent="0.25">
      <c r="B48" s="24" t="s">
        <v>193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8" x14ac:dyDescent="0.25">
      <c r="A49">
        <v>27</v>
      </c>
      <c r="B49" s="20" t="s">
        <v>194</v>
      </c>
      <c r="C49" t="s">
        <v>195</v>
      </c>
      <c r="D49" s="6">
        <v>2976.62</v>
      </c>
      <c r="E49" s="6">
        <v>0</v>
      </c>
      <c r="F49" s="6">
        <v>200</v>
      </c>
      <c r="G49" s="6">
        <v>892.99</v>
      </c>
      <c r="H49" s="6">
        <v>0</v>
      </c>
      <c r="I49" s="6">
        <v>71.11</v>
      </c>
      <c r="J49" s="6">
        <v>0</v>
      </c>
      <c r="K49" s="6">
        <v>0</v>
      </c>
      <c r="L49" s="6">
        <v>28.9</v>
      </c>
      <c r="M49" s="6">
        <v>71.849999999999994</v>
      </c>
      <c r="N49" s="6">
        <f t="shared" si="0"/>
        <v>3897.7499999999995</v>
      </c>
      <c r="O49" s="9"/>
      <c r="P49" s="9"/>
      <c r="Q49" s="9"/>
      <c r="R49" s="9"/>
    </row>
    <row r="50" spans="1:18" x14ac:dyDescent="0.25">
      <c r="B50" s="20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8" x14ac:dyDescent="0.25">
      <c r="B51" s="24" t="s">
        <v>196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8" x14ac:dyDescent="0.25">
      <c r="A52">
        <v>28</v>
      </c>
      <c r="B52" s="20" t="s">
        <v>197</v>
      </c>
      <c r="D52" s="6">
        <v>2556.67</v>
      </c>
      <c r="E52" s="6">
        <v>0</v>
      </c>
      <c r="F52" s="6">
        <v>200</v>
      </c>
      <c r="G52" s="6">
        <v>623.21</v>
      </c>
      <c r="H52" s="6">
        <v>0</v>
      </c>
      <c r="I52" s="6">
        <v>10.3</v>
      </c>
      <c r="J52" s="6">
        <v>0</v>
      </c>
      <c r="K52" s="6">
        <v>0</v>
      </c>
      <c r="L52" s="6">
        <v>0</v>
      </c>
      <c r="M52" s="6">
        <v>61.65</v>
      </c>
      <c r="N52" s="6">
        <f t="shared" si="0"/>
        <v>3307.93</v>
      </c>
      <c r="O52" s="9"/>
      <c r="P52" s="9"/>
      <c r="Q52" s="9"/>
      <c r="R52" s="9"/>
    </row>
    <row r="53" spans="1:18" x14ac:dyDescent="0.25">
      <c r="B53" s="20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8" x14ac:dyDescent="0.25">
      <c r="B54" s="24" t="s">
        <v>198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8" ht="24.95" customHeight="1" x14ac:dyDescent="0.25">
      <c r="A55">
        <v>29</v>
      </c>
      <c r="B55" s="20" t="s">
        <v>199</v>
      </c>
      <c r="C55" t="s">
        <v>200</v>
      </c>
      <c r="D55" s="6">
        <v>2430.94</v>
      </c>
      <c r="E55" s="6">
        <v>3.38</v>
      </c>
      <c r="F55" s="6">
        <v>200</v>
      </c>
      <c r="G55" s="6">
        <v>810.31</v>
      </c>
      <c r="H55" s="6">
        <v>0</v>
      </c>
      <c r="I55" s="6">
        <v>0</v>
      </c>
      <c r="J55" s="6">
        <v>0</v>
      </c>
      <c r="K55" s="6">
        <v>0</v>
      </c>
      <c r="L55" s="6">
        <v>23.6</v>
      </c>
      <c r="M55" s="6">
        <v>58.65</v>
      </c>
      <c r="N55" s="6">
        <f t="shared" si="0"/>
        <v>3362.38</v>
      </c>
      <c r="O55" s="9"/>
      <c r="P55" s="9"/>
      <c r="Q55" s="9"/>
      <c r="R55" s="9"/>
    </row>
    <row r="56" spans="1:18" ht="24.95" customHeight="1" x14ac:dyDescent="0.25">
      <c r="A56">
        <v>30</v>
      </c>
      <c r="B56" s="20" t="s">
        <v>201</v>
      </c>
      <c r="C56" t="s">
        <v>200</v>
      </c>
      <c r="D56" s="6">
        <v>2464.0500000000002</v>
      </c>
      <c r="E56" s="6"/>
      <c r="F56" s="6">
        <v>200</v>
      </c>
      <c r="G56" s="6">
        <v>591.36</v>
      </c>
      <c r="H56" s="6">
        <v>0</v>
      </c>
      <c r="I56" s="6">
        <v>0.22</v>
      </c>
      <c r="J56" s="6">
        <v>0</v>
      </c>
      <c r="K56" s="6">
        <v>0</v>
      </c>
      <c r="L56" s="6">
        <v>23.92</v>
      </c>
      <c r="M56" s="6">
        <v>59.55</v>
      </c>
      <c r="N56" s="6">
        <f t="shared" si="0"/>
        <v>3171.7200000000003</v>
      </c>
      <c r="O56" s="25"/>
      <c r="P56" s="25"/>
      <c r="Q56" s="25"/>
      <c r="R56" s="25"/>
    </row>
    <row r="57" spans="1:18" ht="24.95" customHeight="1" x14ac:dyDescent="0.25">
      <c r="A57">
        <v>31</v>
      </c>
      <c r="B57" s="20" t="s">
        <v>202</v>
      </c>
      <c r="C57" t="s">
        <v>200</v>
      </c>
      <c r="D57" s="6">
        <v>2430.94</v>
      </c>
      <c r="E57" s="6">
        <v>3.38</v>
      </c>
      <c r="F57" s="6">
        <v>200</v>
      </c>
      <c r="G57" s="6">
        <v>729.27</v>
      </c>
      <c r="H57" s="6">
        <v>0</v>
      </c>
      <c r="I57" s="6">
        <v>0</v>
      </c>
      <c r="J57" s="6">
        <v>0</v>
      </c>
      <c r="K57" s="6">
        <v>0</v>
      </c>
      <c r="L57" s="6">
        <v>23.6</v>
      </c>
      <c r="M57" s="6">
        <v>58.65</v>
      </c>
      <c r="N57" s="6">
        <f t="shared" si="0"/>
        <v>3281.34</v>
      </c>
      <c r="O57" s="25"/>
      <c r="P57" s="25"/>
      <c r="Q57" s="25"/>
      <c r="R57" s="25"/>
    </row>
    <row r="58" spans="1:18" ht="24.95" customHeight="1" x14ac:dyDescent="0.25">
      <c r="A58">
        <v>32</v>
      </c>
      <c r="B58" s="20" t="s">
        <v>203</v>
      </c>
      <c r="C58" t="s">
        <v>200</v>
      </c>
      <c r="D58" s="6">
        <v>2430.94</v>
      </c>
      <c r="E58" s="6">
        <v>3.38</v>
      </c>
      <c r="F58" s="6">
        <v>200</v>
      </c>
      <c r="G58" s="6">
        <v>729.27</v>
      </c>
      <c r="H58" s="6">
        <v>0</v>
      </c>
      <c r="I58" s="6">
        <v>0</v>
      </c>
      <c r="J58" s="6">
        <v>0</v>
      </c>
      <c r="K58" s="6">
        <f>D58/15</f>
        <v>162.06266666666667</v>
      </c>
      <c r="L58" s="6">
        <v>23.6</v>
      </c>
      <c r="M58" s="6">
        <v>58.65</v>
      </c>
      <c r="N58" s="6">
        <f t="shared" si="0"/>
        <v>3119.2773333333334</v>
      </c>
      <c r="O58" s="25"/>
      <c r="P58" s="25"/>
      <c r="Q58" s="25"/>
      <c r="R58" s="25"/>
    </row>
    <row r="59" spans="1:18" ht="24.95" customHeight="1" x14ac:dyDescent="0.25">
      <c r="A59">
        <v>33</v>
      </c>
      <c r="B59" s="20" t="s">
        <v>204</v>
      </c>
      <c r="C59" t="s">
        <v>200</v>
      </c>
      <c r="D59" s="6">
        <v>1601.05</v>
      </c>
      <c r="E59" s="6">
        <v>111.96</v>
      </c>
      <c r="F59" s="6">
        <v>200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15.54</v>
      </c>
      <c r="M59" s="6">
        <v>38.700000000000003</v>
      </c>
      <c r="N59" s="6">
        <f t="shared" si="0"/>
        <v>1858.77</v>
      </c>
      <c r="O59" s="25"/>
      <c r="P59" s="25"/>
      <c r="Q59" s="25"/>
      <c r="R59" s="25"/>
    </row>
    <row r="60" spans="1:18" x14ac:dyDescent="0.25">
      <c r="B60" s="20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8" x14ac:dyDescent="0.25">
      <c r="B61" s="24" t="s">
        <v>205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8" ht="24.95" customHeight="1" x14ac:dyDescent="0.25">
      <c r="A62">
        <v>34</v>
      </c>
      <c r="B62" s="20" t="s">
        <v>206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f t="shared" si="0"/>
        <v>0</v>
      </c>
      <c r="O62" s="9"/>
      <c r="P62" s="9"/>
      <c r="Q62" s="9"/>
      <c r="R62" s="9"/>
    </row>
    <row r="63" spans="1:18" ht="24.95" customHeight="1" x14ac:dyDescent="0.25">
      <c r="A63">
        <v>35</v>
      </c>
      <c r="B63" s="20" t="s">
        <v>207</v>
      </c>
      <c r="C63" t="s">
        <v>208</v>
      </c>
      <c r="D63" s="6">
        <v>2237.12</v>
      </c>
      <c r="E63" s="6">
        <v>39.15</v>
      </c>
      <c r="F63" s="6">
        <v>200</v>
      </c>
      <c r="G63" s="6">
        <v>521.95000000000005</v>
      </c>
      <c r="H63" s="6">
        <v>0</v>
      </c>
      <c r="I63" s="6">
        <v>0</v>
      </c>
      <c r="J63" s="6">
        <v>0</v>
      </c>
      <c r="K63" s="6">
        <v>0</v>
      </c>
      <c r="L63" s="6">
        <v>21.72</v>
      </c>
      <c r="M63" s="6">
        <v>54</v>
      </c>
      <c r="N63" s="6">
        <f t="shared" si="0"/>
        <v>2922.5000000000005</v>
      </c>
      <c r="O63" s="25"/>
      <c r="P63" s="25"/>
      <c r="Q63" s="25"/>
      <c r="R63" s="25"/>
    </row>
    <row r="64" spans="1:18" ht="24.95" customHeight="1" x14ac:dyDescent="0.25">
      <c r="A64">
        <v>36</v>
      </c>
      <c r="B64" s="20" t="s">
        <v>209</v>
      </c>
      <c r="C64" t="s">
        <v>210</v>
      </c>
      <c r="D64" s="6">
        <v>2048.38</v>
      </c>
      <c r="E64" s="6">
        <v>71.25</v>
      </c>
      <c r="F64" s="6">
        <v>200</v>
      </c>
      <c r="G64" s="6">
        <v>614.52</v>
      </c>
      <c r="H64" s="6">
        <v>0</v>
      </c>
      <c r="I64" s="6">
        <v>0</v>
      </c>
      <c r="J64" s="6">
        <v>0</v>
      </c>
      <c r="K64" s="6">
        <v>0</v>
      </c>
      <c r="L64" s="6">
        <v>19.89</v>
      </c>
      <c r="M64" s="6">
        <v>49.5</v>
      </c>
      <c r="N64" s="6">
        <f t="shared" si="0"/>
        <v>2864.76</v>
      </c>
      <c r="O64" s="25"/>
      <c r="P64" s="25"/>
      <c r="Q64" s="25"/>
      <c r="R64" s="25"/>
    </row>
    <row r="65" spans="1:18" ht="24.95" customHeight="1" x14ac:dyDescent="0.25">
      <c r="A65">
        <v>37</v>
      </c>
      <c r="B65" s="20" t="s">
        <v>211</v>
      </c>
      <c r="C65" t="s">
        <v>210</v>
      </c>
      <c r="D65" s="6">
        <v>1828.47</v>
      </c>
      <c r="E65" s="6">
        <v>85.33</v>
      </c>
      <c r="F65" s="6">
        <v>200</v>
      </c>
      <c r="G65" s="6">
        <v>609.5</v>
      </c>
      <c r="H65" s="6">
        <v>0</v>
      </c>
      <c r="I65" s="6">
        <v>0</v>
      </c>
      <c r="J65" s="6">
        <v>0</v>
      </c>
      <c r="K65" s="6">
        <v>0</v>
      </c>
      <c r="L65" s="6">
        <v>17.75</v>
      </c>
      <c r="M65" s="6">
        <v>43.95</v>
      </c>
      <c r="N65" s="6">
        <f t="shared" si="0"/>
        <v>2661.6000000000004</v>
      </c>
      <c r="O65" s="25"/>
      <c r="P65" s="25"/>
      <c r="Q65" s="25"/>
      <c r="R65" s="25"/>
    </row>
    <row r="66" spans="1:18" ht="24.95" customHeight="1" x14ac:dyDescent="0.25">
      <c r="A66">
        <v>38</v>
      </c>
      <c r="B66" s="20" t="s">
        <v>212</v>
      </c>
      <c r="C66" t="s">
        <v>210</v>
      </c>
      <c r="D66" s="6">
        <v>1806.19</v>
      </c>
      <c r="E66" s="6">
        <v>86.75</v>
      </c>
      <c r="F66" s="6">
        <v>200</v>
      </c>
      <c r="G66" s="6">
        <v>398.77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43.5</v>
      </c>
      <c r="N66" s="6">
        <f t="shared" si="0"/>
        <v>2448.21</v>
      </c>
      <c r="O66" s="25"/>
      <c r="P66" s="25"/>
      <c r="Q66" s="25"/>
      <c r="R66" s="25"/>
    </row>
    <row r="67" spans="1:18" ht="24.95" customHeight="1" x14ac:dyDescent="0.25">
      <c r="A67">
        <v>39</v>
      </c>
      <c r="B67" s="20" t="s">
        <v>213</v>
      </c>
      <c r="C67" t="s">
        <v>210</v>
      </c>
      <c r="D67" s="6">
        <v>1806.19</v>
      </c>
      <c r="E67" s="6">
        <v>86.75</v>
      </c>
      <c r="F67" s="6">
        <v>200</v>
      </c>
      <c r="G67" s="6">
        <v>421.43</v>
      </c>
      <c r="H67" s="6">
        <v>0</v>
      </c>
      <c r="I67" s="6">
        <v>0</v>
      </c>
      <c r="J67" s="6">
        <v>0</v>
      </c>
      <c r="K67" s="6">
        <v>0</v>
      </c>
      <c r="L67" s="6">
        <v>17.54</v>
      </c>
      <c r="M67" s="6">
        <v>43.5</v>
      </c>
      <c r="N67" s="6">
        <f t="shared" si="0"/>
        <v>2453.33</v>
      </c>
      <c r="O67" s="25"/>
      <c r="P67" s="25"/>
      <c r="Q67" s="25"/>
      <c r="R67" s="25"/>
    </row>
    <row r="68" spans="1:18" ht="24.95" customHeight="1" x14ac:dyDescent="0.25">
      <c r="A68">
        <v>40</v>
      </c>
      <c r="B68" s="20" t="s">
        <v>312</v>
      </c>
      <c r="C68" t="s">
        <v>210</v>
      </c>
      <c r="D68" s="6">
        <v>1829.09</v>
      </c>
      <c r="E68" s="6">
        <v>85.28</v>
      </c>
      <c r="F68" s="6">
        <v>200</v>
      </c>
      <c r="G68" s="6">
        <v>487.75</v>
      </c>
      <c r="H68" s="6">
        <v>0</v>
      </c>
      <c r="I68" s="6">
        <v>0</v>
      </c>
      <c r="J68" s="6">
        <v>0</v>
      </c>
      <c r="K68" s="6">
        <v>0</v>
      </c>
      <c r="L68" s="6">
        <v>17.760000000000002</v>
      </c>
      <c r="M68" s="6">
        <v>43.95</v>
      </c>
      <c r="N68" s="6">
        <f t="shared" si="0"/>
        <v>2540.41</v>
      </c>
      <c r="O68" s="25"/>
      <c r="P68" s="25"/>
      <c r="Q68" s="25"/>
      <c r="R68" s="25"/>
    </row>
    <row r="69" spans="1:18" ht="24.95" customHeight="1" x14ac:dyDescent="0.25">
      <c r="A69">
        <v>41</v>
      </c>
      <c r="B69" s="20" t="s">
        <v>214</v>
      </c>
      <c r="C69" t="s">
        <v>210</v>
      </c>
      <c r="D69" s="6">
        <v>1836.42</v>
      </c>
      <c r="E69" s="6">
        <v>84.82</v>
      </c>
      <c r="F69" s="6">
        <v>200</v>
      </c>
      <c r="G69" s="6">
        <v>622.17999999999995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44.4</v>
      </c>
      <c r="N69" s="6">
        <f t="shared" si="0"/>
        <v>2699.0199999999995</v>
      </c>
      <c r="O69" s="25"/>
      <c r="P69" s="25"/>
      <c r="Q69" s="25"/>
      <c r="R69" s="25"/>
    </row>
    <row r="70" spans="1:18" ht="24.95" customHeight="1" x14ac:dyDescent="0.25">
      <c r="A70">
        <v>42</v>
      </c>
      <c r="B70" s="20" t="s">
        <v>215</v>
      </c>
      <c r="C70" t="s">
        <v>210</v>
      </c>
      <c r="D70" s="6">
        <v>1829.09</v>
      </c>
      <c r="E70" s="6">
        <v>85.28</v>
      </c>
      <c r="F70" s="6">
        <v>200</v>
      </c>
      <c r="G70" s="6">
        <v>609.70000000000005</v>
      </c>
      <c r="H70" s="6">
        <v>0</v>
      </c>
      <c r="I70" s="6">
        <v>0</v>
      </c>
      <c r="J70" s="6">
        <v>0</v>
      </c>
      <c r="K70" s="6">
        <v>0</v>
      </c>
      <c r="L70" s="6">
        <v>17.760000000000002</v>
      </c>
      <c r="M70" s="6">
        <v>43.95</v>
      </c>
      <c r="N70" s="6">
        <f t="shared" si="0"/>
        <v>2662.3599999999997</v>
      </c>
      <c r="O70" s="28"/>
      <c r="P70" s="28"/>
      <c r="Q70" s="28"/>
      <c r="R70" s="28"/>
    </row>
    <row r="71" spans="1:18" ht="45" x14ac:dyDescent="0.25">
      <c r="B71" s="2" t="s">
        <v>1</v>
      </c>
      <c r="C71" s="2" t="s">
        <v>2</v>
      </c>
      <c r="D71" s="2" t="s">
        <v>3</v>
      </c>
      <c r="E71" s="2" t="s">
        <v>4</v>
      </c>
      <c r="F71" s="2" t="s">
        <v>8</v>
      </c>
      <c r="G71" s="2" t="s">
        <v>140</v>
      </c>
      <c r="H71" s="2" t="s">
        <v>141</v>
      </c>
      <c r="I71" s="2" t="s">
        <v>5</v>
      </c>
      <c r="J71" s="2" t="s">
        <v>142</v>
      </c>
      <c r="K71" s="2" t="s">
        <v>11</v>
      </c>
      <c r="L71" s="2" t="s">
        <v>143</v>
      </c>
      <c r="M71" s="2" t="s">
        <v>6</v>
      </c>
      <c r="N71" s="2" t="s">
        <v>12</v>
      </c>
      <c r="O71" s="29"/>
      <c r="P71" s="29"/>
      <c r="Q71" s="29"/>
      <c r="R71" s="29"/>
    </row>
    <row r="72" spans="1:18" ht="24.95" customHeight="1" x14ac:dyDescent="0.25">
      <c r="A72">
        <v>43</v>
      </c>
      <c r="B72" s="20" t="s">
        <v>216</v>
      </c>
      <c r="C72" t="s">
        <v>217</v>
      </c>
      <c r="D72" s="6">
        <v>2019.26</v>
      </c>
      <c r="E72" s="6">
        <v>73.11</v>
      </c>
      <c r="F72" s="6">
        <v>200</v>
      </c>
      <c r="G72" s="6">
        <v>673.1</v>
      </c>
      <c r="H72" s="6">
        <v>0</v>
      </c>
      <c r="I72" s="6">
        <v>0</v>
      </c>
      <c r="J72" s="6">
        <v>0</v>
      </c>
      <c r="K72" s="6">
        <v>0</v>
      </c>
      <c r="L72" s="6">
        <v>19.600000000000001</v>
      </c>
      <c r="M72" s="6">
        <v>48.6</v>
      </c>
      <c r="N72" s="6">
        <f t="shared" si="0"/>
        <v>2897.27</v>
      </c>
      <c r="O72" s="9"/>
      <c r="P72" s="9"/>
      <c r="Q72" s="9"/>
      <c r="R72" s="9"/>
    </row>
    <row r="73" spans="1:18" ht="24.95" customHeight="1" x14ac:dyDescent="0.25">
      <c r="A73">
        <v>44</v>
      </c>
      <c r="B73" s="20" t="s">
        <v>218</v>
      </c>
      <c r="C73" t="s">
        <v>219</v>
      </c>
      <c r="D73" s="6">
        <v>2019.26</v>
      </c>
      <c r="E73" s="6">
        <v>73.11</v>
      </c>
      <c r="F73" s="6">
        <v>200</v>
      </c>
      <c r="G73" s="6">
        <v>740.41</v>
      </c>
      <c r="H73" s="6">
        <v>0</v>
      </c>
      <c r="I73" s="6">
        <v>0</v>
      </c>
      <c r="J73" s="6">
        <v>0</v>
      </c>
      <c r="K73" s="6">
        <v>0</v>
      </c>
      <c r="L73" s="6">
        <v>19.600000000000001</v>
      </c>
      <c r="M73" s="6">
        <v>48.6</v>
      </c>
      <c r="N73" s="6">
        <f t="shared" si="0"/>
        <v>2964.58</v>
      </c>
      <c r="O73" s="25"/>
      <c r="P73" s="25"/>
      <c r="Q73" s="25"/>
      <c r="R73" s="25"/>
    </row>
    <row r="74" spans="1:18" ht="24.95" customHeight="1" x14ac:dyDescent="0.25">
      <c r="A74">
        <v>45</v>
      </c>
      <c r="B74" s="20" t="s">
        <v>220</v>
      </c>
      <c r="C74" t="s">
        <v>219</v>
      </c>
      <c r="D74" s="6">
        <v>2019.26</v>
      </c>
      <c r="E74" s="6">
        <v>73.11</v>
      </c>
      <c r="F74" s="6">
        <v>200</v>
      </c>
      <c r="G74" s="6">
        <v>538.48</v>
      </c>
      <c r="H74" s="6">
        <v>0</v>
      </c>
      <c r="I74" s="6">
        <v>0</v>
      </c>
      <c r="J74" s="6">
        <v>0</v>
      </c>
      <c r="K74" s="6">
        <v>0</v>
      </c>
      <c r="L74" s="6">
        <v>19.600000000000001</v>
      </c>
      <c r="M74" s="6">
        <v>48.6</v>
      </c>
      <c r="N74" s="6">
        <f t="shared" si="0"/>
        <v>2762.65</v>
      </c>
      <c r="O74" s="9"/>
      <c r="P74" s="9"/>
      <c r="Q74" s="9"/>
      <c r="R74" s="25"/>
    </row>
    <row r="75" spans="1:18" ht="24.95" customHeight="1" x14ac:dyDescent="0.25">
      <c r="A75">
        <v>46</v>
      </c>
      <c r="B75" s="20" t="s">
        <v>221</v>
      </c>
      <c r="C75" t="s">
        <v>219</v>
      </c>
      <c r="D75" s="6">
        <v>2019.26</v>
      </c>
      <c r="E75" s="6">
        <v>73.11</v>
      </c>
      <c r="F75" s="6">
        <v>200</v>
      </c>
      <c r="G75" s="6">
        <v>816.89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48.6</v>
      </c>
      <c r="N75" s="6">
        <f t="shared" si="0"/>
        <v>3060.66</v>
      </c>
      <c r="O75" s="25"/>
      <c r="P75" s="25"/>
      <c r="Q75" s="25"/>
      <c r="R75" s="25"/>
    </row>
    <row r="76" spans="1:18" ht="24.95" customHeight="1" x14ac:dyDescent="0.25">
      <c r="A76">
        <v>47</v>
      </c>
      <c r="B76" s="20" t="s">
        <v>222</v>
      </c>
      <c r="C76" t="s">
        <v>217</v>
      </c>
      <c r="D76" s="6">
        <v>2019.26</v>
      </c>
      <c r="E76" s="6">
        <v>73.11</v>
      </c>
      <c r="F76" s="6">
        <v>200</v>
      </c>
      <c r="G76" s="6">
        <v>336.55</v>
      </c>
      <c r="H76" s="6">
        <v>0</v>
      </c>
      <c r="I76" s="6">
        <v>0</v>
      </c>
      <c r="J76" s="6">
        <v>0</v>
      </c>
      <c r="K76" s="6">
        <v>0</v>
      </c>
      <c r="L76" s="6">
        <v>19.600000000000001</v>
      </c>
      <c r="M76" s="6">
        <v>48.6</v>
      </c>
      <c r="N76" s="6">
        <f>D76+E76+F76+G76+H76-I76-J76-K76-L76-M76</f>
        <v>2560.7200000000003</v>
      </c>
      <c r="O76" s="25"/>
      <c r="P76" s="25"/>
      <c r="Q76" s="25"/>
      <c r="R76" s="25"/>
    </row>
    <row r="77" spans="1:18" ht="24.95" customHeight="1" x14ac:dyDescent="0.25">
      <c r="A77">
        <v>48</v>
      </c>
      <c r="B77" s="20" t="s">
        <v>223</v>
      </c>
      <c r="C77" t="s">
        <v>217</v>
      </c>
      <c r="D77" s="6">
        <v>2019.26</v>
      </c>
      <c r="E77" s="6">
        <v>73.11</v>
      </c>
      <c r="F77" s="6">
        <v>200</v>
      </c>
      <c r="G77" s="6">
        <v>538.47</v>
      </c>
      <c r="H77" s="6">
        <v>0</v>
      </c>
      <c r="I77" s="6">
        <v>0</v>
      </c>
      <c r="J77" s="6">
        <v>0</v>
      </c>
      <c r="K77" s="6">
        <v>0</v>
      </c>
      <c r="L77" s="6">
        <v>19.600000000000001</v>
      </c>
      <c r="M77" s="6">
        <v>48.6</v>
      </c>
      <c r="N77" s="6">
        <f>D77+E77+F77+G77+H77-I77-J77-K77-L77-M77</f>
        <v>2762.6400000000003</v>
      </c>
      <c r="O77" s="9"/>
      <c r="P77" s="9"/>
      <c r="Q77" s="9"/>
      <c r="R77" s="25"/>
    </row>
    <row r="78" spans="1:18" x14ac:dyDescent="0.25">
      <c r="B78" s="20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8" x14ac:dyDescent="0.25">
      <c r="B79" s="24" t="s">
        <v>224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8" x14ac:dyDescent="0.25">
      <c r="A80">
        <v>49</v>
      </c>
      <c r="B80" s="20" t="s">
        <v>225</v>
      </c>
      <c r="C80" t="s">
        <v>226</v>
      </c>
      <c r="D80" s="6">
        <v>3664.72</v>
      </c>
      <c r="E80" s="6">
        <v>0</v>
      </c>
      <c r="F80" s="6">
        <v>200</v>
      </c>
      <c r="G80" s="6">
        <v>1465.88</v>
      </c>
      <c r="H80" s="6">
        <v>0</v>
      </c>
      <c r="I80" s="6">
        <v>184.49</v>
      </c>
      <c r="J80" s="6">
        <v>0</v>
      </c>
      <c r="K80" s="6">
        <v>0</v>
      </c>
      <c r="L80" s="6">
        <v>35.58</v>
      </c>
      <c r="M80" s="6">
        <v>90.6</v>
      </c>
      <c r="N80" s="6">
        <f>D80+E80+F80+G80+H80-I80-J80-K80-L80-M80</f>
        <v>5019.93</v>
      </c>
      <c r="O80" s="9"/>
      <c r="P80" s="9"/>
      <c r="Q80" s="9"/>
      <c r="R80" s="9"/>
    </row>
    <row r="81" spans="1:18" x14ac:dyDescent="0.25">
      <c r="B81" s="20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8" x14ac:dyDescent="0.25">
      <c r="A82">
        <v>50</v>
      </c>
      <c r="B82" s="20" t="s">
        <v>227</v>
      </c>
      <c r="C82" t="s">
        <v>19</v>
      </c>
      <c r="D82" s="6">
        <v>2776.93</v>
      </c>
      <c r="E82" s="6">
        <v>0</v>
      </c>
      <c r="F82" s="6">
        <v>200</v>
      </c>
      <c r="G82" s="6">
        <v>1018.2</v>
      </c>
      <c r="H82" s="6">
        <v>0</v>
      </c>
      <c r="I82" s="6">
        <v>49.39</v>
      </c>
      <c r="J82" s="6">
        <v>0</v>
      </c>
      <c r="K82" s="6">
        <v>0</v>
      </c>
      <c r="L82" s="6">
        <v>0</v>
      </c>
      <c r="M82" s="6">
        <v>66.739999999999995</v>
      </c>
      <c r="N82" s="6">
        <f>D82+E82+F82+G82+H82-I82-J82-K82-L82-M82</f>
        <v>3879.0000000000005</v>
      </c>
      <c r="O82" s="9"/>
      <c r="P82" s="9"/>
      <c r="Q82" s="9"/>
      <c r="R82" s="9"/>
    </row>
    <row r="83" spans="1:18" x14ac:dyDescent="0.25">
      <c r="B83" s="20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8" ht="15.75" thickBot="1" x14ac:dyDescent="0.3">
      <c r="B84" s="24" t="s">
        <v>228</v>
      </c>
      <c r="D84" s="8">
        <f t="shared" ref="D84:N84" si="1">SUM(D10:D82)</f>
        <v>124271.38999999996</v>
      </c>
      <c r="E84" s="8">
        <f t="shared" si="1"/>
        <v>1532.5099999999993</v>
      </c>
      <c r="F84" s="8">
        <f t="shared" si="1"/>
        <v>9800</v>
      </c>
      <c r="G84" s="8">
        <f t="shared" si="1"/>
        <v>36674.97</v>
      </c>
      <c r="H84" s="8">
        <f t="shared" si="1"/>
        <v>500</v>
      </c>
      <c r="I84" s="8">
        <f t="shared" si="1"/>
        <v>2179.6199999999994</v>
      </c>
      <c r="J84" s="8">
        <f t="shared" si="1"/>
        <v>1250</v>
      </c>
      <c r="K84" s="8">
        <f t="shared" si="1"/>
        <v>162.06266666666667</v>
      </c>
      <c r="L84" s="8">
        <f t="shared" si="1"/>
        <v>995.3900000000001</v>
      </c>
      <c r="M84" s="8">
        <f t="shared" si="1"/>
        <v>2954.8399999999983</v>
      </c>
      <c r="N84" s="8">
        <f t="shared" si="1"/>
        <v>165236.9573333333</v>
      </c>
    </row>
    <row r="85" spans="1:18" ht="15.75" thickTop="1" x14ac:dyDescent="0.25">
      <c r="B85" s="20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8" x14ac:dyDescent="0.25">
      <c r="B86" s="20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8" x14ac:dyDescent="0.25">
      <c r="B87" s="20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8" x14ac:dyDescent="0.25">
      <c r="B88" s="20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8" x14ac:dyDescent="0.25">
      <c r="B89" s="20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8" x14ac:dyDescent="0.25">
      <c r="B90" s="20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8" x14ac:dyDescent="0.25">
      <c r="B91" s="20"/>
      <c r="C91" s="9"/>
      <c r="D91" s="9"/>
      <c r="J91" s="9"/>
      <c r="K91" s="9"/>
      <c r="L91" s="9"/>
      <c r="M91" s="6"/>
      <c r="N91" s="6"/>
    </row>
    <row r="92" spans="1:18" x14ac:dyDescent="0.25">
      <c r="B92" s="20"/>
      <c r="C92" s="76" t="s">
        <v>33</v>
      </c>
      <c r="D92" s="76"/>
      <c r="J92" s="76" t="s">
        <v>34</v>
      </c>
      <c r="K92" s="76"/>
      <c r="L92" s="76"/>
      <c r="M92" s="6"/>
      <c r="N92" s="6"/>
    </row>
    <row r="93" spans="1:18" x14ac:dyDescent="0.25">
      <c r="B93" s="20"/>
      <c r="C93" s="75" t="s">
        <v>35</v>
      </c>
      <c r="D93" s="75"/>
      <c r="J93" s="75" t="s">
        <v>36</v>
      </c>
      <c r="K93" s="75"/>
      <c r="L93" s="75"/>
      <c r="M93" s="6"/>
      <c r="N93" s="6"/>
    </row>
    <row r="94" spans="1:18" x14ac:dyDescent="0.25">
      <c r="B94" s="20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8" x14ac:dyDescent="0.25">
      <c r="B95" s="20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8" x14ac:dyDescent="0.25">
      <c r="B96" s="20"/>
      <c r="E96" s="6"/>
      <c r="F96" s="6"/>
      <c r="G96" s="6"/>
      <c r="H96" s="6"/>
      <c r="I96" s="6"/>
      <c r="J96" s="6"/>
      <c r="K96" s="6"/>
      <c r="L96" s="6"/>
      <c r="M96" s="6"/>
      <c r="N96" s="6"/>
    </row>
  </sheetData>
  <mergeCells count="4">
    <mergeCell ref="C92:D92"/>
    <mergeCell ref="J92:L92"/>
    <mergeCell ref="C93:D93"/>
    <mergeCell ref="J93:L93"/>
  </mergeCells>
  <pageMargins left="1.1023622047244095" right="0.31496062992125984" top="0.74803149606299213" bottom="0.55118110236220474" header="0.31496062992125984" footer="0.31496062992125984"/>
  <pageSetup paperSize="5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5"/>
  <sheetViews>
    <sheetView topLeftCell="D1" workbookViewId="0">
      <pane ySplit="7" topLeftCell="A95" activePane="bottomLeft" state="frozen"/>
      <selection pane="bottomLeft" activeCell="J97" sqref="J97"/>
    </sheetView>
  </sheetViews>
  <sheetFormatPr baseColWidth="10" defaultRowHeight="15" x14ac:dyDescent="0.25"/>
  <cols>
    <col min="2" max="2" width="18.5703125" bestFit="1" customWidth="1"/>
    <col min="3" max="3" width="36.140625" bestFit="1" customWidth="1"/>
    <col min="4" max="4" width="34.28515625" customWidth="1"/>
    <col min="5" max="5" width="15" customWidth="1"/>
    <col min="6" max="6" width="15" style="62" customWidth="1"/>
    <col min="7" max="7" width="15.5703125" style="6" customWidth="1"/>
    <col min="8" max="8" width="12.5703125" bestFit="1" customWidth="1"/>
  </cols>
  <sheetData>
    <row r="2" spans="2:13" x14ac:dyDescent="0.25">
      <c r="C2" s="1" t="s">
        <v>0</v>
      </c>
    </row>
    <row r="3" spans="2:13" x14ac:dyDescent="0.25">
      <c r="C3" s="31" t="s">
        <v>439</v>
      </c>
    </row>
    <row r="5" spans="2:13" x14ac:dyDescent="0.25">
      <c r="C5" t="s">
        <v>428</v>
      </c>
    </row>
    <row r="7" spans="2:13" x14ac:dyDescent="0.25">
      <c r="B7" s="32" t="s">
        <v>13</v>
      </c>
      <c r="C7" s="20"/>
      <c r="E7" s="36" t="s">
        <v>378</v>
      </c>
      <c r="F7" s="36" t="s">
        <v>400</v>
      </c>
      <c r="G7" s="59" t="s">
        <v>379</v>
      </c>
      <c r="H7" s="36" t="s">
        <v>380</v>
      </c>
    </row>
    <row r="8" spans="2:13" ht="30" customHeight="1" x14ac:dyDescent="0.25">
      <c r="B8" t="s">
        <v>319</v>
      </c>
      <c r="C8" s="20" t="s">
        <v>229</v>
      </c>
      <c r="D8" t="s">
        <v>200</v>
      </c>
      <c r="E8" s="6">
        <v>3000</v>
      </c>
      <c r="F8" s="6"/>
      <c r="H8" s="6">
        <f>E8-F8-G8</f>
        <v>3000</v>
      </c>
      <c r="I8" s="6" t="s">
        <v>230</v>
      </c>
      <c r="J8" s="6"/>
      <c r="K8" s="6"/>
      <c r="L8" s="6"/>
      <c r="M8">
        <v>2800</v>
      </c>
    </row>
    <row r="9" spans="2:13" ht="30" customHeight="1" x14ac:dyDescent="0.25">
      <c r="B9" t="s">
        <v>319</v>
      </c>
      <c r="C9" s="20" t="s">
        <v>231</v>
      </c>
      <c r="D9" t="s">
        <v>200</v>
      </c>
      <c r="E9" s="6">
        <v>2200</v>
      </c>
      <c r="F9" s="6"/>
      <c r="G9" s="6">
        <v>200</v>
      </c>
      <c r="H9" s="6">
        <f t="shared" ref="H9:H68" si="0">E9-F9-G9</f>
        <v>2000</v>
      </c>
      <c r="I9" s="6" t="s">
        <v>230</v>
      </c>
      <c r="J9" s="6"/>
      <c r="K9" s="6"/>
      <c r="L9" s="6"/>
      <c r="M9">
        <v>2100</v>
      </c>
    </row>
    <row r="10" spans="2:13" ht="30" customHeight="1" x14ac:dyDescent="0.25">
      <c r="B10" t="s">
        <v>319</v>
      </c>
      <c r="C10" s="20" t="s">
        <v>232</v>
      </c>
      <c r="D10" t="s">
        <v>200</v>
      </c>
      <c r="E10" s="6">
        <v>1900</v>
      </c>
      <c r="F10" s="6"/>
      <c r="H10" s="6">
        <f t="shared" si="0"/>
        <v>1900</v>
      </c>
      <c r="I10" s="6" t="s">
        <v>230</v>
      </c>
      <c r="J10" s="6"/>
      <c r="K10" s="6"/>
      <c r="L10" s="6"/>
      <c r="M10">
        <v>1700</v>
      </c>
    </row>
    <row r="11" spans="2:13" ht="30" customHeight="1" x14ac:dyDescent="0.25">
      <c r="B11" t="s">
        <v>319</v>
      </c>
      <c r="C11" s="20" t="s">
        <v>233</v>
      </c>
      <c r="D11" t="s">
        <v>110</v>
      </c>
      <c r="E11" s="6">
        <v>1900</v>
      </c>
      <c r="F11" s="6"/>
      <c r="H11" s="6">
        <f t="shared" si="0"/>
        <v>1900</v>
      </c>
      <c r="I11" s="6" t="s">
        <v>230</v>
      </c>
      <c r="J11" s="6"/>
      <c r="K11" s="6"/>
      <c r="L11" s="6"/>
      <c r="M11">
        <v>1700</v>
      </c>
    </row>
    <row r="12" spans="2:13" ht="30" customHeight="1" x14ac:dyDescent="0.25">
      <c r="B12" t="s">
        <v>319</v>
      </c>
      <c r="C12" s="20" t="s">
        <v>234</v>
      </c>
      <c r="D12" t="s">
        <v>235</v>
      </c>
      <c r="E12" s="6">
        <v>3000</v>
      </c>
      <c r="F12" s="6"/>
      <c r="H12" s="6">
        <f t="shared" si="0"/>
        <v>3000</v>
      </c>
      <c r="I12" s="6" t="s">
        <v>230</v>
      </c>
      <c r="J12" s="6"/>
      <c r="K12" s="6"/>
      <c r="L12" s="6"/>
      <c r="M12">
        <v>1900</v>
      </c>
    </row>
    <row r="13" spans="2:13" ht="30" customHeight="1" x14ac:dyDescent="0.25">
      <c r="B13" t="s">
        <v>319</v>
      </c>
      <c r="C13" s="20" t="s">
        <v>236</v>
      </c>
      <c r="D13" t="s">
        <v>237</v>
      </c>
      <c r="E13" s="6">
        <v>1800</v>
      </c>
      <c r="F13" s="6"/>
      <c r="H13" s="6">
        <f t="shared" si="0"/>
        <v>1800</v>
      </c>
      <c r="I13" s="6" t="s">
        <v>230</v>
      </c>
      <c r="J13" s="6"/>
      <c r="K13" s="6"/>
      <c r="L13" s="6"/>
      <c r="M13">
        <v>1400</v>
      </c>
    </row>
    <row r="14" spans="2:13" ht="30" customHeight="1" x14ac:dyDescent="0.25">
      <c r="B14" t="s">
        <v>319</v>
      </c>
      <c r="C14" s="20" t="s">
        <v>238</v>
      </c>
      <c r="D14" t="s">
        <v>239</v>
      </c>
      <c r="E14" s="6">
        <v>1500</v>
      </c>
      <c r="F14" s="6"/>
      <c r="H14" s="6">
        <f t="shared" si="0"/>
        <v>1500</v>
      </c>
      <c r="I14" s="6" t="s">
        <v>230</v>
      </c>
      <c r="J14" s="6"/>
      <c r="K14" s="6"/>
      <c r="L14" s="6"/>
      <c r="M14">
        <v>1500</v>
      </c>
    </row>
    <row r="15" spans="2:13" ht="30" customHeight="1" x14ac:dyDescent="0.25">
      <c r="B15" t="s">
        <v>319</v>
      </c>
      <c r="C15" s="20" t="s">
        <v>240</v>
      </c>
      <c r="D15" t="s">
        <v>239</v>
      </c>
      <c r="E15" s="6">
        <v>2000</v>
      </c>
      <c r="F15" s="6"/>
      <c r="H15" s="6">
        <f t="shared" si="0"/>
        <v>2000</v>
      </c>
      <c r="I15" s="6" t="s">
        <v>230</v>
      </c>
      <c r="J15" s="6"/>
      <c r="K15" s="6"/>
      <c r="L15" s="6"/>
      <c r="M15">
        <v>1500</v>
      </c>
    </row>
    <row r="16" spans="2:13" ht="30" customHeight="1" x14ac:dyDescent="0.25">
      <c r="B16" t="s">
        <v>319</v>
      </c>
      <c r="C16" s="20" t="s">
        <v>241</v>
      </c>
      <c r="D16" t="s">
        <v>242</v>
      </c>
      <c r="E16" s="6">
        <v>1900</v>
      </c>
      <c r="F16" s="6"/>
      <c r="H16" s="6">
        <f t="shared" si="0"/>
        <v>1900</v>
      </c>
      <c r="I16" s="6" t="s">
        <v>230</v>
      </c>
      <c r="J16" s="6"/>
      <c r="K16" s="6"/>
      <c r="L16" s="6"/>
      <c r="M16">
        <v>1700</v>
      </c>
    </row>
    <row r="17" spans="2:13" ht="30" customHeight="1" x14ac:dyDescent="0.25">
      <c r="B17" t="s">
        <v>319</v>
      </c>
      <c r="C17" s="20" t="s">
        <v>243</v>
      </c>
      <c r="D17" t="s">
        <v>244</v>
      </c>
      <c r="E17" s="6">
        <v>1900</v>
      </c>
      <c r="F17" s="6"/>
      <c r="G17" s="6">
        <v>200</v>
      </c>
      <c r="H17" s="6">
        <f t="shared" si="0"/>
        <v>1700</v>
      </c>
      <c r="I17" s="6" t="s">
        <v>230</v>
      </c>
      <c r="J17" s="6"/>
      <c r="K17" s="6"/>
      <c r="L17" s="6"/>
      <c r="M17">
        <v>1800</v>
      </c>
    </row>
    <row r="18" spans="2:13" ht="30" customHeight="1" x14ac:dyDescent="0.25">
      <c r="B18" t="s">
        <v>319</v>
      </c>
      <c r="C18" s="20" t="s">
        <v>245</v>
      </c>
      <c r="D18" t="s">
        <v>244</v>
      </c>
      <c r="E18" s="6">
        <v>1900</v>
      </c>
      <c r="F18" s="6"/>
      <c r="H18" s="6">
        <f t="shared" si="0"/>
        <v>1900</v>
      </c>
      <c r="I18" s="6" t="s">
        <v>230</v>
      </c>
      <c r="J18" s="6"/>
      <c r="K18" s="6"/>
      <c r="L18" s="6"/>
      <c r="M18">
        <v>1800</v>
      </c>
    </row>
    <row r="19" spans="2:13" ht="30" customHeight="1" x14ac:dyDescent="0.25">
      <c r="B19" t="s">
        <v>319</v>
      </c>
      <c r="C19" s="20" t="s">
        <v>246</v>
      </c>
      <c r="D19" t="s">
        <v>247</v>
      </c>
      <c r="E19" s="6">
        <v>1900</v>
      </c>
      <c r="F19" s="6"/>
      <c r="H19" s="6">
        <f t="shared" si="0"/>
        <v>1900</v>
      </c>
      <c r="I19" s="6" t="s">
        <v>230</v>
      </c>
      <c r="J19" s="6"/>
      <c r="K19" s="6"/>
      <c r="L19" s="6"/>
      <c r="M19">
        <v>1700</v>
      </c>
    </row>
    <row r="20" spans="2:13" ht="30" customHeight="1" x14ac:dyDescent="0.25">
      <c r="B20" t="s">
        <v>319</v>
      </c>
      <c r="C20" s="20" t="s">
        <v>248</v>
      </c>
      <c r="D20" t="s">
        <v>167</v>
      </c>
      <c r="E20" s="6">
        <v>2200</v>
      </c>
      <c r="F20" s="6"/>
      <c r="G20" s="6">
        <v>250</v>
      </c>
      <c r="H20" s="6">
        <f t="shared" si="0"/>
        <v>1950</v>
      </c>
      <c r="I20" s="6" t="s">
        <v>230</v>
      </c>
      <c r="J20" s="6"/>
      <c r="K20" s="6"/>
      <c r="L20" s="6"/>
      <c r="M20">
        <v>1700</v>
      </c>
    </row>
    <row r="21" spans="2:13" ht="30" customHeight="1" x14ac:dyDescent="0.25">
      <c r="B21" t="s">
        <v>319</v>
      </c>
      <c r="C21" s="20" t="s">
        <v>249</v>
      </c>
      <c r="D21" t="s">
        <v>110</v>
      </c>
      <c r="E21" s="6">
        <v>1900</v>
      </c>
      <c r="F21" s="6"/>
      <c r="H21" s="6">
        <f t="shared" si="0"/>
        <v>1900</v>
      </c>
      <c r="I21" s="6" t="s">
        <v>230</v>
      </c>
      <c r="J21" s="6"/>
      <c r="K21" s="6"/>
      <c r="L21" s="6"/>
      <c r="M21">
        <v>1700</v>
      </c>
    </row>
    <row r="22" spans="2:13" s="62" customFormat="1" ht="30" customHeight="1" x14ac:dyDescent="0.25">
      <c r="B22" s="62" t="s">
        <v>381</v>
      </c>
      <c r="C22" s="20" t="s">
        <v>408</v>
      </c>
      <c r="D22" s="62" t="s">
        <v>406</v>
      </c>
      <c r="E22" s="6">
        <v>1900</v>
      </c>
      <c r="F22" s="6"/>
      <c r="G22" s="6"/>
      <c r="H22" s="6">
        <f t="shared" si="0"/>
        <v>1900</v>
      </c>
      <c r="I22" s="6" t="s">
        <v>230</v>
      </c>
      <c r="J22" s="6"/>
      <c r="K22" s="6"/>
      <c r="L22" s="6"/>
    </row>
    <row r="23" spans="2:13" ht="30" customHeight="1" x14ac:dyDescent="0.25">
      <c r="B23" t="s">
        <v>319</v>
      </c>
      <c r="C23" s="20" t="s">
        <v>250</v>
      </c>
      <c r="D23" t="s">
        <v>251</v>
      </c>
      <c r="E23" s="6">
        <v>1900</v>
      </c>
      <c r="F23" s="6"/>
      <c r="H23" s="6">
        <f t="shared" si="0"/>
        <v>1900</v>
      </c>
      <c r="I23" s="6" t="s">
        <v>230</v>
      </c>
      <c r="J23" s="6"/>
      <c r="K23" s="6"/>
      <c r="L23" s="6"/>
      <c r="M23">
        <v>1700</v>
      </c>
    </row>
    <row r="24" spans="2:13" ht="30" customHeight="1" x14ac:dyDescent="0.25">
      <c r="B24" t="s">
        <v>319</v>
      </c>
      <c r="C24" s="20" t="s">
        <v>252</v>
      </c>
      <c r="D24" t="s">
        <v>251</v>
      </c>
      <c r="E24" s="6">
        <v>2100</v>
      </c>
      <c r="F24" s="6"/>
      <c r="H24" s="6">
        <f t="shared" si="0"/>
        <v>2100</v>
      </c>
      <c r="I24" s="6" t="s">
        <v>230</v>
      </c>
      <c r="J24" s="6"/>
      <c r="K24" s="6"/>
      <c r="L24" s="6"/>
      <c r="M24">
        <v>1900</v>
      </c>
    </row>
    <row r="25" spans="2:13" ht="30" customHeight="1" x14ac:dyDescent="0.25">
      <c r="B25" t="s">
        <v>319</v>
      </c>
      <c r="C25" s="20" t="s">
        <v>253</v>
      </c>
      <c r="D25" t="s">
        <v>254</v>
      </c>
      <c r="E25" s="6">
        <v>2100</v>
      </c>
      <c r="F25" s="6"/>
      <c r="H25" s="6">
        <f t="shared" si="0"/>
        <v>2100</v>
      </c>
      <c r="I25" s="6" t="s">
        <v>230</v>
      </c>
      <c r="J25" s="6"/>
      <c r="K25" s="6"/>
      <c r="L25" s="6"/>
      <c r="M25">
        <v>2100</v>
      </c>
    </row>
    <row r="26" spans="2:13" ht="30" customHeight="1" x14ac:dyDescent="0.25">
      <c r="B26" t="s">
        <v>319</v>
      </c>
      <c r="C26" s="20" t="s">
        <v>373</v>
      </c>
      <c r="D26" t="s">
        <v>235</v>
      </c>
      <c r="E26" s="6">
        <v>1900</v>
      </c>
      <c r="F26" s="6"/>
      <c r="H26" s="6">
        <f t="shared" si="0"/>
        <v>1900</v>
      </c>
      <c r="I26" s="6" t="s">
        <v>230</v>
      </c>
      <c r="J26" s="6"/>
      <c r="K26" s="6"/>
      <c r="L26" s="6"/>
      <c r="M26">
        <v>1700</v>
      </c>
    </row>
    <row r="27" spans="2:13" ht="30" customHeight="1" x14ac:dyDescent="0.25">
      <c r="B27" t="s">
        <v>319</v>
      </c>
      <c r="C27" s="20" t="s">
        <v>256</v>
      </c>
      <c r="D27" t="s">
        <v>110</v>
      </c>
      <c r="E27" s="6">
        <v>1900</v>
      </c>
      <c r="F27" s="6"/>
      <c r="H27" s="6">
        <f t="shared" si="0"/>
        <v>1900</v>
      </c>
      <c r="I27" s="6" t="s">
        <v>230</v>
      </c>
      <c r="J27" s="6"/>
      <c r="K27" s="6"/>
      <c r="L27" s="6"/>
      <c r="M27">
        <v>1700</v>
      </c>
    </row>
    <row r="28" spans="2:13" ht="30" customHeight="1" x14ac:dyDescent="0.25">
      <c r="B28" t="s">
        <v>319</v>
      </c>
      <c r="C28" s="20" t="s">
        <v>257</v>
      </c>
      <c r="D28" t="s">
        <v>258</v>
      </c>
      <c r="E28" s="6">
        <v>1900</v>
      </c>
      <c r="F28" s="6"/>
      <c r="G28" s="6">
        <v>250</v>
      </c>
      <c r="H28" s="6">
        <f t="shared" si="0"/>
        <v>1650</v>
      </c>
      <c r="I28" s="6" t="s">
        <v>230</v>
      </c>
      <c r="J28" s="6"/>
      <c r="K28" s="6"/>
      <c r="L28" s="6"/>
      <c r="M28">
        <v>1700</v>
      </c>
    </row>
    <row r="29" spans="2:13" ht="30" customHeight="1" x14ac:dyDescent="0.25">
      <c r="B29" t="s">
        <v>319</v>
      </c>
      <c r="C29" s="20" t="s">
        <v>259</v>
      </c>
      <c r="D29" t="s">
        <v>260</v>
      </c>
      <c r="E29" s="6">
        <v>1600</v>
      </c>
      <c r="F29" s="6"/>
      <c r="H29" s="6">
        <f t="shared" si="0"/>
        <v>1600</v>
      </c>
      <c r="I29" s="6" t="s">
        <v>230</v>
      </c>
      <c r="J29" s="6"/>
      <c r="K29" s="6"/>
      <c r="L29" s="6"/>
      <c r="M29">
        <v>1500</v>
      </c>
    </row>
    <row r="30" spans="2:13" ht="30" customHeight="1" x14ac:dyDescent="0.25">
      <c r="B30" t="s">
        <v>319</v>
      </c>
      <c r="C30" s="20" t="s">
        <v>261</v>
      </c>
      <c r="D30" t="s">
        <v>262</v>
      </c>
      <c r="E30" s="6">
        <v>1700</v>
      </c>
      <c r="F30" s="6"/>
      <c r="H30" s="6">
        <f t="shared" si="0"/>
        <v>1700</v>
      </c>
      <c r="I30" s="6" t="s">
        <v>230</v>
      </c>
      <c r="J30" s="6"/>
      <c r="K30" s="6"/>
      <c r="L30" s="6"/>
      <c r="M30">
        <v>1500</v>
      </c>
    </row>
    <row r="31" spans="2:13" ht="30" customHeight="1" x14ac:dyDescent="0.25">
      <c r="B31" t="s">
        <v>319</v>
      </c>
      <c r="C31" s="20" t="s">
        <v>263</v>
      </c>
      <c r="D31" t="s">
        <v>262</v>
      </c>
      <c r="E31" s="6">
        <v>1800</v>
      </c>
      <c r="F31" s="6"/>
      <c r="H31" s="6">
        <f t="shared" si="0"/>
        <v>1800</v>
      </c>
      <c r="I31" s="6" t="s">
        <v>230</v>
      </c>
      <c r="J31" s="6"/>
      <c r="K31" s="6"/>
      <c r="L31" s="6"/>
      <c r="M31">
        <v>1500</v>
      </c>
    </row>
    <row r="32" spans="2:13" ht="30" customHeight="1" x14ac:dyDescent="0.25">
      <c r="B32" t="s">
        <v>319</v>
      </c>
      <c r="C32" s="20" t="s">
        <v>264</v>
      </c>
      <c r="D32" t="s">
        <v>265</v>
      </c>
      <c r="E32" s="6">
        <f>1800</f>
        <v>1800</v>
      </c>
      <c r="F32" s="6"/>
      <c r="G32" s="6">
        <v>200</v>
      </c>
      <c r="H32" s="6">
        <f t="shared" si="0"/>
        <v>1600</v>
      </c>
      <c r="I32" s="6" t="s">
        <v>230</v>
      </c>
      <c r="J32" s="6"/>
      <c r="K32" s="6"/>
      <c r="L32" s="6"/>
      <c r="M32">
        <v>1500</v>
      </c>
    </row>
    <row r="33" spans="2:13" ht="30" customHeight="1" x14ac:dyDescent="0.25">
      <c r="B33" t="s">
        <v>319</v>
      </c>
      <c r="C33" s="20" t="s">
        <v>266</v>
      </c>
      <c r="D33" t="s">
        <v>267</v>
      </c>
      <c r="E33" s="6">
        <v>1900</v>
      </c>
      <c r="F33" s="6"/>
      <c r="H33" s="6">
        <f t="shared" si="0"/>
        <v>1900</v>
      </c>
      <c r="I33" s="6" t="s">
        <v>230</v>
      </c>
      <c r="J33" s="6"/>
      <c r="K33" s="6"/>
      <c r="L33" s="6"/>
      <c r="M33">
        <v>1800</v>
      </c>
    </row>
    <row r="34" spans="2:13" ht="30" customHeight="1" x14ac:dyDescent="0.25">
      <c r="B34" t="s">
        <v>319</v>
      </c>
      <c r="C34" s="20" t="s">
        <v>268</v>
      </c>
      <c r="D34" t="s">
        <v>269</v>
      </c>
      <c r="E34" s="6">
        <v>1800</v>
      </c>
      <c r="F34" s="6"/>
      <c r="H34" s="6">
        <f t="shared" si="0"/>
        <v>1800</v>
      </c>
      <c r="I34" s="6" t="s">
        <v>230</v>
      </c>
      <c r="J34" s="6"/>
      <c r="K34" s="6"/>
      <c r="L34" s="6"/>
      <c r="M34">
        <v>1500</v>
      </c>
    </row>
    <row r="35" spans="2:13" ht="30" customHeight="1" x14ac:dyDescent="0.25">
      <c r="B35" t="s">
        <v>319</v>
      </c>
      <c r="C35" s="20" t="s">
        <v>270</v>
      </c>
      <c r="D35" t="s">
        <v>267</v>
      </c>
      <c r="E35" s="6">
        <v>1700</v>
      </c>
      <c r="F35" s="6"/>
      <c r="H35" s="6">
        <f t="shared" si="0"/>
        <v>1700</v>
      </c>
      <c r="I35" s="6" t="s">
        <v>230</v>
      </c>
      <c r="J35" s="6"/>
      <c r="K35" s="6"/>
      <c r="L35" s="6"/>
      <c r="M35">
        <v>1500</v>
      </c>
    </row>
    <row r="36" spans="2:13" ht="30" customHeight="1" x14ac:dyDescent="0.25">
      <c r="B36" t="s">
        <v>319</v>
      </c>
      <c r="C36" s="20" t="s">
        <v>271</v>
      </c>
      <c r="D36" t="s">
        <v>272</v>
      </c>
      <c r="E36" s="6">
        <v>1900</v>
      </c>
      <c r="F36" s="6"/>
      <c r="H36" s="6">
        <f t="shared" si="0"/>
        <v>1900</v>
      </c>
      <c r="I36" s="6" t="s">
        <v>230</v>
      </c>
      <c r="J36" s="6"/>
      <c r="K36" s="6"/>
      <c r="L36" s="6"/>
      <c r="M36">
        <v>1700</v>
      </c>
    </row>
    <row r="37" spans="2:13" ht="30" customHeight="1" x14ac:dyDescent="0.25">
      <c r="B37" t="s">
        <v>319</v>
      </c>
      <c r="C37" s="20" t="s">
        <v>273</v>
      </c>
      <c r="D37" t="s">
        <v>274</v>
      </c>
      <c r="E37" s="6">
        <v>2500</v>
      </c>
      <c r="F37" s="6"/>
      <c r="H37" s="6">
        <f t="shared" si="0"/>
        <v>2500</v>
      </c>
      <c r="I37" s="6" t="s">
        <v>230</v>
      </c>
      <c r="J37" s="6"/>
      <c r="K37" s="6"/>
      <c r="L37" s="6"/>
      <c r="M37">
        <v>1900</v>
      </c>
    </row>
    <row r="38" spans="2:13" ht="30" customHeight="1" x14ac:dyDescent="0.25">
      <c r="B38" t="s">
        <v>319</v>
      </c>
      <c r="C38" s="20" t="s">
        <v>391</v>
      </c>
      <c r="D38" t="s">
        <v>275</v>
      </c>
      <c r="E38" s="6">
        <v>1200</v>
      </c>
      <c r="F38" s="6"/>
      <c r="H38" s="6">
        <f t="shared" si="0"/>
        <v>1200</v>
      </c>
      <c r="I38" s="6" t="s">
        <v>230</v>
      </c>
      <c r="J38" s="6"/>
      <c r="K38" s="6"/>
      <c r="L38" s="6"/>
      <c r="M38">
        <v>1700</v>
      </c>
    </row>
    <row r="39" spans="2:13" ht="30" customHeight="1" x14ac:dyDescent="0.25">
      <c r="B39" t="s">
        <v>319</v>
      </c>
      <c r="C39" s="20" t="s">
        <v>276</v>
      </c>
      <c r="D39" t="s">
        <v>277</v>
      </c>
      <c r="E39" s="6">
        <v>1800</v>
      </c>
      <c r="F39" s="6"/>
      <c r="H39" s="6">
        <f t="shared" si="0"/>
        <v>1800</v>
      </c>
      <c r="I39" s="6" t="s">
        <v>230</v>
      </c>
      <c r="J39" s="6"/>
      <c r="K39" s="6"/>
      <c r="L39" s="6"/>
      <c r="M39">
        <v>1400</v>
      </c>
    </row>
    <row r="40" spans="2:13" ht="30" customHeight="1" x14ac:dyDescent="0.25">
      <c r="B40" t="s">
        <v>319</v>
      </c>
      <c r="C40" s="20" t="s">
        <v>278</v>
      </c>
      <c r="D40" t="s">
        <v>279</v>
      </c>
      <c r="E40" s="6">
        <v>1300</v>
      </c>
      <c r="F40" s="6"/>
      <c r="H40" s="6">
        <f t="shared" si="0"/>
        <v>1300</v>
      </c>
      <c r="I40" s="6" t="s">
        <v>230</v>
      </c>
      <c r="J40" s="6"/>
      <c r="K40" s="6"/>
      <c r="L40" s="6"/>
      <c r="M40">
        <v>1300</v>
      </c>
    </row>
    <row r="41" spans="2:13" ht="30" customHeight="1" x14ac:dyDescent="0.25">
      <c r="B41" t="s">
        <v>319</v>
      </c>
      <c r="C41" s="20" t="s">
        <v>280</v>
      </c>
      <c r="D41" t="s">
        <v>279</v>
      </c>
      <c r="E41" s="6">
        <v>625</v>
      </c>
      <c r="F41" s="6"/>
      <c r="H41" s="6">
        <f t="shared" si="0"/>
        <v>625</v>
      </c>
      <c r="I41" s="6" t="s">
        <v>230</v>
      </c>
      <c r="J41" s="6"/>
      <c r="K41" s="6"/>
      <c r="L41" s="6"/>
      <c r="M41">
        <v>625</v>
      </c>
    </row>
    <row r="42" spans="2:13" ht="30" customHeight="1" x14ac:dyDescent="0.25">
      <c r="B42" t="s">
        <v>319</v>
      </c>
      <c r="C42" s="20" t="s">
        <v>431</v>
      </c>
      <c r="D42" t="s">
        <v>432</v>
      </c>
      <c r="E42" s="70">
        <v>4000</v>
      </c>
      <c r="F42" s="70"/>
      <c r="H42" s="6">
        <f t="shared" si="0"/>
        <v>4000</v>
      </c>
      <c r="I42" s="6" t="s">
        <v>230</v>
      </c>
      <c r="J42" s="6"/>
      <c r="K42" s="6"/>
      <c r="L42" s="6"/>
      <c r="M42">
        <v>560</v>
      </c>
    </row>
    <row r="43" spans="2:13" ht="30" customHeight="1" x14ac:dyDescent="0.25">
      <c r="B43" t="s">
        <v>319</v>
      </c>
      <c r="C43" s="20" t="s">
        <v>281</v>
      </c>
      <c r="D43" t="s">
        <v>282</v>
      </c>
      <c r="E43" s="6">
        <v>2500</v>
      </c>
      <c r="F43" s="6"/>
      <c r="H43" s="6">
        <f t="shared" si="0"/>
        <v>2500</v>
      </c>
      <c r="I43" s="6" t="s">
        <v>230</v>
      </c>
      <c r="J43" s="6"/>
      <c r="K43" s="6"/>
      <c r="L43" s="6"/>
      <c r="M43">
        <v>2200</v>
      </c>
    </row>
    <row r="44" spans="2:13" ht="30" customHeight="1" x14ac:dyDescent="0.25">
      <c r="B44" t="s">
        <v>319</v>
      </c>
      <c r="C44" s="20" t="s">
        <v>283</v>
      </c>
      <c r="D44" t="s">
        <v>284</v>
      </c>
      <c r="E44" s="6">
        <v>2100</v>
      </c>
      <c r="F44" s="6"/>
      <c r="H44" s="6">
        <f t="shared" si="0"/>
        <v>2100</v>
      </c>
      <c r="I44" s="6" t="s">
        <v>230</v>
      </c>
      <c r="J44" s="6"/>
      <c r="K44" s="6"/>
      <c r="L44" s="6"/>
      <c r="M44">
        <v>1900</v>
      </c>
    </row>
    <row r="45" spans="2:13" ht="30" customHeight="1" x14ac:dyDescent="0.25">
      <c r="B45" t="s">
        <v>319</v>
      </c>
      <c r="C45" s="20" t="s">
        <v>285</v>
      </c>
      <c r="D45" t="s">
        <v>286</v>
      </c>
      <c r="E45" s="6">
        <v>2000</v>
      </c>
      <c r="F45" s="6"/>
      <c r="H45" s="6">
        <f t="shared" si="0"/>
        <v>2000</v>
      </c>
      <c r="I45" s="6" t="s">
        <v>230</v>
      </c>
      <c r="J45" s="6"/>
      <c r="K45" s="6"/>
      <c r="L45" s="6"/>
      <c r="M45">
        <v>2000</v>
      </c>
    </row>
    <row r="46" spans="2:13" ht="30" customHeight="1" x14ac:dyDescent="0.25">
      <c r="B46" t="s">
        <v>319</v>
      </c>
      <c r="C46" s="20" t="s">
        <v>287</v>
      </c>
      <c r="D46" t="s">
        <v>288</v>
      </c>
      <c r="E46" s="6">
        <v>1500</v>
      </c>
      <c r="F46" s="6"/>
      <c r="H46" s="6">
        <f t="shared" si="0"/>
        <v>1500</v>
      </c>
      <c r="I46" s="6" t="s">
        <v>230</v>
      </c>
      <c r="J46" s="6"/>
      <c r="K46" s="6"/>
      <c r="L46" s="6"/>
      <c r="M46">
        <v>1200</v>
      </c>
    </row>
    <row r="47" spans="2:13" ht="30" customHeight="1" x14ac:dyDescent="0.25">
      <c r="B47" t="s">
        <v>319</v>
      </c>
      <c r="C47" s="20" t="s">
        <v>404</v>
      </c>
      <c r="D47" t="s">
        <v>289</v>
      </c>
      <c r="E47" s="6">
        <v>1100</v>
      </c>
      <c r="F47" s="6"/>
      <c r="H47" s="6">
        <f t="shared" si="0"/>
        <v>1100</v>
      </c>
      <c r="I47" s="6" t="s">
        <v>230</v>
      </c>
      <c r="J47" s="6"/>
      <c r="K47" s="6"/>
      <c r="L47" s="6"/>
      <c r="M47">
        <v>1000</v>
      </c>
    </row>
    <row r="48" spans="2:13" ht="30" customHeight="1" x14ac:dyDescent="0.25">
      <c r="B48" t="s">
        <v>319</v>
      </c>
      <c r="C48" s="20" t="s">
        <v>299</v>
      </c>
      <c r="D48" t="s">
        <v>300</v>
      </c>
      <c r="E48" s="6">
        <v>2400</v>
      </c>
      <c r="F48" s="6"/>
      <c r="H48" s="6">
        <f t="shared" si="0"/>
        <v>2400</v>
      </c>
      <c r="I48" s="6" t="s">
        <v>230</v>
      </c>
      <c r="J48" s="6"/>
      <c r="K48" s="6"/>
      <c r="L48" s="6"/>
      <c r="M48">
        <v>1500</v>
      </c>
    </row>
    <row r="49" spans="2:13" ht="30" customHeight="1" x14ac:dyDescent="0.25">
      <c r="B49" t="s">
        <v>319</v>
      </c>
      <c r="C49" s="20" t="s">
        <v>301</v>
      </c>
      <c r="D49" t="s">
        <v>290</v>
      </c>
      <c r="E49" s="6">
        <v>2500</v>
      </c>
      <c r="F49" s="6"/>
      <c r="G49" s="6">
        <v>250</v>
      </c>
      <c r="H49" s="6">
        <f t="shared" si="0"/>
        <v>2250</v>
      </c>
      <c r="I49" s="6" t="s">
        <v>230</v>
      </c>
      <c r="J49" s="6"/>
      <c r="K49" s="6"/>
      <c r="L49" s="6"/>
      <c r="M49">
        <v>2000</v>
      </c>
    </row>
    <row r="50" spans="2:13" ht="30" customHeight="1" x14ac:dyDescent="0.25">
      <c r="B50" t="s">
        <v>319</v>
      </c>
      <c r="C50" s="20" t="s">
        <v>385</v>
      </c>
      <c r="D50" t="s">
        <v>110</v>
      </c>
      <c r="E50" s="6">
        <v>1500</v>
      </c>
      <c r="F50" s="6">
        <f>E50/15*2</f>
        <v>200</v>
      </c>
      <c r="H50" s="6">
        <f t="shared" si="0"/>
        <v>1300</v>
      </c>
      <c r="I50" s="6" t="s">
        <v>230</v>
      </c>
      <c r="J50" s="6"/>
      <c r="K50" s="6"/>
      <c r="L50" s="6"/>
      <c r="M50">
        <v>0</v>
      </c>
    </row>
    <row r="51" spans="2:13" ht="30" customHeight="1" x14ac:dyDescent="0.25">
      <c r="B51" t="s">
        <v>319</v>
      </c>
      <c r="C51" s="20" t="s">
        <v>315</v>
      </c>
      <c r="D51" t="s">
        <v>110</v>
      </c>
      <c r="E51" s="6">
        <v>1900</v>
      </c>
      <c r="F51" s="6"/>
      <c r="H51" s="6">
        <f t="shared" si="0"/>
        <v>1900</v>
      </c>
      <c r="I51" s="6" t="s">
        <v>230</v>
      </c>
      <c r="J51" s="6"/>
      <c r="K51" s="6"/>
      <c r="L51" s="6"/>
      <c r="M51">
        <v>1600</v>
      </c>
    </row>
    <row r="52" spans="2:13" ht="30" customHeight="1" x14ac:dyDescent="0.25">
      <c r="B52" t="s">
        <v>319</v>
      </c>
      <c r="C52" s="20" t="s">
        <v>316</v>
      </c>
      <c r="D52" t="s">
        <v>110</v>
      </c>
      <c r="E52" s="6">
        <v>1900</v>
      </c>
      <c r="F52" s="6"/>
      <c r="H52" s="6">
        <f t="shared" si="0"/>
        <v>1900</v>
      </c>
      <c r="I52" s="6" t="s">
        <v>230</v>
      </c>
      <c r="J52" s="6"/>
      <c r="K52" s="6"/>
      <c r="L52" s="6"/>
      <c r="M52">
        <v>1600</v>
      </c>
    </row>
    <row r="53" spans="2:13" ht="30" customHeight="1" x14ac:dyDescent="0.25">
      <c r="B53" t="s">
        <v>319</v>
      </c>
      <c r="C53" s="20" t="s">
        <v>399</v>
      </c>
      <c r="D53" t="s">
        <v>110</v>
      </c>
      <c r="E53" s="6">
        <v>1900</v>
      </c>
      <c r="F53" s="6"/>
      <c r="H53" s="6">
        <f t="shared" si="0"/>
        <v>1900</v>
      </c>
      <c r="I53" s="6" t="s">
        <v>230</v>
      </c>
      <c r="J53" s="6"/>
      <c r="K53" s="6"/>
      <c r="L53" s="6"/>
      <c r="M53">
        <v>1600</v>
      </c>
    </row>
    <row r="54" spans="2:13" ht="30" customHeight="1" x14ac:dyDescent="0.25">
      <c r="B54" t="s">
        <v>319</v>
      </c>
      <c r="C54" s="20" t="s">
        <v>302</v>
      </c>
      <c r="D54" t="s">
        <v>313</v>
      </c>
      <c r="E54" s="6">
        <v>2500</v>
      </c>
      <c r="F54" s="6"/>
      <c r="H54" s="6">
        <f t="shared" si="0"/>
        <v>2500</v>
      </c>
      <c r="I54" s="6" t="s">
        <v>230</v>
      </c>
      <c r="J54" s="6"/>
      <c r="K54" s="6"/>
      <c r="L54" s="6"/>
      <c r="M54">
        <v>2000</v>
      </c>
    </row>
    <row r="55" spans="2:13" ht="30" customHeight="1" x14ac:dyDescent="0.25">
      <c r="B55" t="s">
        <v>319</v>
      </c>
      <c r="C55" s="20" t="s">
        <v>354</v>
      </c>
      <c r="D55" t="s">
        <v>317</v>
      </c>
      <c r="E55" s="6">
        <v>1500</v>
      </c>
      <c r="F55" s="6"/>
      <c r="H55" s="6">
        <f t="shared" si="0"/>
        <v>1500</v>
      </c>
      <c r="I55" s="6" t="s">
        <v>353</v>
      </c>
      <c r="J55" s="6"/>
      <c r="K55" s="6"/>
      <c r="L55" s="6"/>
      <c r="M55">
        <v>1100</v>
      </c>
    </row>
    <row r="56" spans="2:13" ht="30" customHeight="1" x14ac:dyDescent="0.25">
      <c r="B56" t="s">
        <v>319</v>
      </c>
      <c r="C56" s="20" t="s">
        <v>355</v>
      </c>
      <c r="D56" t="s">
        <v>371</v>
      </c>
      <c r="E56" s="6">
        <v>1200</v>
      </c>
      <c r="F56" s="6"/>
      <c r="H56" s="6">
        <f t="shared" si="0"/>
        <v>1200</v>
      </c>
      <c r="I56" s="6" t="s">
        <v>353</v>
      </c>
      <c r="J56" s="6"/>
      <c r="K56" s="6"/>
      <c r="L56" s="6"/>
      <c r="M56">
        <v>1000</v>
      </c>
    </row>
    <row r="57" spans="2:13" ht="30" customHeight="1" x14ac:dyDescent="0.25">
      <c r="B57" t="s">
        <v>319</v>
      </c>
      <c r="C57" s="20" t="s">
        <v>356</v>
      </c>
      <c r="D57" t="s">
        <v>317</v>
      </c>
      <c r="E57" s="6">
        <v>1200</v>
      </c>
      <c r="F57" s="6"/>
      <c r="H57" s="6">
        <f t="shared" si="0"/>
        <v>1200</v>
      </c>
      <c r="I57" s="6" t="s">
        <v>230</v>
      </c>
      <c r="J57" s="6"/>
      <c r="K57" s="6"/>
      <c r="L57" s="6"/>
      <c r="M57">
        <v>1100</v>
      </c>
    </row>
    <row r="58" spans="2:13" ht="30" customHeight="1" x14ac:dyDescent="0.25">
      <c r="B58" t="s">
        <v>319</v>
      </c>
      <c r="C58" s="20" t="s">
        <v>357</v>
      </c>
      <c r="D58" t="s">
        <v>365</v>
      </c>
      <c r="E58" s="6">
        <v>1000</v>
      </c>
      <c r="F58" s="6"/>
      <c r="H58" s="6">
        <f t="shared" si="0"/>
        <v>1000</v>
      </c>
      <c r="I58" s="6" t="s">
        <v>353</v>
      </c>
      <c r="J58" s="6"/>
      <c r="K58" s="6"/>
      <c r="L58" s="6"/>
      <c r="M58">
        <v>1000</v>
      </c>
    </row>
    <row r="59" spans="2:13" ht="30" customHeight="1" x14ac:dyDescent="0.25">
      <c r="B59" t="s">
        <v>319</v>
      </c>
      <c r="C59" s="20" t="s">
        <v>358</v>
      </c>
      <c r="D59" t="s">
        <v>366</v>
      </c>
      <c r="E59" s="6">
        <v>1000</v>
      </c>
      <c r="F59" s="6"/>
      <c r="H59" s="6">
        <f t="shared" si="0"/>
        <v>1000</v>
      </c>
      <c r="I59" s="6" t="s">
        <v>353</v>
      </c>
      <c r="J59" s="6"/>
      <c r="K59" s="6"/>
      <c r="L59" s="6"/>
      <c r="M59">
        <v>1000</v>
      </c>
    </row>
    <row r="60" spans="2:13" ht="30" customHeight="1" x14ac:dyDescent="0.25">
      <c r="B60" t="s">
        <v>319</v>
      </c>
      <c r="C60" s="20" t="s">
        <v>359</v>
      </c>
      <c r="D60" t="s">
        <v>368</v>
      </c>
      <c r="E60" s="6">
        <v>800</v>
      </c>
      <c r="F60" s="6"/>
      <c r="H60" s="6">
        <f t="shared" si="0"/>
        <v>800</v>
      </c>
      <c r="I60" s="6" t="s">
        <v>353</v>
      </c>
      <c r="J60" s="6"/>
      <c r="K60" s="6"/>
      <c r="L60" s="6"/>
      <c r="M60">
        <v>800</v>
      </c>
    </row>
    <row r="61" spans="2:13" ht="30" customHeight="1" x14ac:dyDescent="0.25">
      <c r="B61" t="s">
        <v>319</v>
      </c>
      <c r="C61" s="20" t="s">
        <v>360</v>
      </c>
      <c r="D61" t="s">
        <v>255</v>
      </c>
      <c r="E61" s="6">
        <v>2000</v>
      </c>
      <c r="F61" s="6"/>
      <c r="H61" s="6">
        <f t="shared" si="0"/>
        <v>2000</v>
      </c>
      <c r="I61" s="6" t="s">
        <v>353</v>
      </c>
      <c r="J61" s="6"/>
      <c r="K61" s="6"/>
      <c r="L61" s="6"/>
      <c r="M61">
        <v>2000</v>
      </c>
    </row>
    <row r="62" spans="2:13" ht="30" customHeight="1" x14ac:dyDescent="0.25">
      <c r="B62" t="s">
        <v>319</v>
      </c>
      <c r="C62" s="20" t="s">
        <v>361</v>
      </c>
      <c r="D62" t="s">
        <v>255</v>
      </c>
      <c r="E62" s="6">
        <v>3000</v>
      </c>
      <c r="F62" s="6"/>
      <c r="H62" s="6">
        <f t="shared" si="0"/>
        <v>3000</v>
      </c>
      <c r="I62" s="6" t="s">
        <v>353</v>
      </c>
      <c r="J62" s="6"/>
      <c r="K62" s="6"/>
      <c r="L62" s="6"/>
      <c r="M62">
        <v>3000</v>
      </c>
    </row>
    <row r="63" spans="2:13" ht="30" customHeight="1" x14ac:dyDescent="0.25">
      <c r="B63" t="s">
        <v>319</v>
      </c>
      <c r="C63" s="20" t="s">
        <v>390</v>
      </c>
      <c r="D63" t="s">
        <v>235</v>
      </c>
      <c r="E63" s="6">
        <v>3000</v>
      </c>
      <c r="F63" s="6"/>
      <c r="H63" s="6">
        <f t="shared" si="0"/>
        <v>3000</v>
      </c>
      <c r="I63" s="6" t="s">
        <v>353</v>
      </c>
      <c r="J63" s="6"/>
      <c r="K63" s="6"/>
      <c r="L63" s="6"/>
      <c r="M63">
        <v>1700</v>
      </c>
    </row>
    <row r="64" spans="2:13" ht="30" customHeight="1" x14ac:dyDescent="0.25">
      <c r="B64" t="s">
        <v>319</v>
      </c>
      <c r="C64" s="20" t="s">
        <v>362</v>
      </c>
      <c r="D64" t="s">
        <v>367</v>
      </c>
      <c r="E64" s="6">
        <v>1500</v>
      </c>
      <c r="F64" s="6"/>
      <c r="H64" s="6">
        <f t="shared" si="0"/>
        <v>1500</v>
      </c>
      <c r="I64" s="6" t="s">
        <v>353</v>
      </c>
      <c r="J64" s="6"/>
      <c r="K64" s="6"/>
      <c r="L64" s="6"/>
      <c r="M64">
        <v>1500</v>
      </c>
    </row>
    <row r="65" spans="2:13" ht="30" customHeight="1" x14ac:dyDescent="0.25">
      <c r="B65" t="s">
        <v>319</v>
      </c>
      <c r="C65" s="20" t="s">
        <v>386</v>
      </c>
      <c r="D65" t="s">
        <v>366</v>
      </c>
      <c r="E65" s="6">
        <v>1000</v>
      </c>
      <c r="F65" s="6"/>
      <c r="H65" s="6">
        <f t="shared" si="0"/>
        <v>1000</v>
      </c>
      <c r="I65" s="6" t="s">
        <v>353</v>
      </c>
      <c r="J65" s="6"/>
      <c r="K65" s="6"/>
      <c r="L65" s="6"/>
      <c r="M65">
        <v>1000</v>
      </c>
    </row>
    <row r="66" spans="2:13" ht="30" customHeight="1" x14ac:dyDescent="0.25">
      <c r="B66" t="s">
        <v>319</v>
      </c>
      <c r="C66" s="20" t="s">
        <v>363</v>
      </c>
      <c r="D66" t="s">
        <v>365</v>
      </c>
      <c r="E66" s="6">
        <v>1500</v>
      </c>
      <c r="F66" s="6"/>
      <c r="H66" s="6">
        <f t="shared" si="0"/>
        <v>1500</v>
      </c>
      <c r="I66" s="6" t="s">
        <v>353</v>
      </c>
      <c r="J66" s="6"/>
      <c r="K66" s="6"/>
      <c r="L66" s="6"/>
      <c r="M66">
        <v>1400</v>
      </c>
    </row>
    <row r="67" spans="2:13" ht="30" customHeight="1" x14ac:dyDescent="0.25">
      <c r="B67" t="s">
        <v>319</v>
      </c>
      <c r="C67" s="20" t="s">
        <v>422</v>
      </c>
      <c r="D67" t="s">
        <v>405</v>
      </c>
      <c r="E67" s="6">
        <v>3000</v>
      </c>
      <c r="F67" s="6"/>
      <c r="H67" s="6">
        <f t="shared" si="0"/>
        <v>3000</v>
      </c>
      <c r="I67" s="6" t="s">
        <v>353</v>
      </c>
      <c r="J67" s="6"/>
      <c r="K67" s="6"/>
      <c r="L67" s="6"/>
      <c r="M67">
        <v>1600</v>
      </c>
    </row>
    <row r="68" spans="2:13" ht="30" customHeight="1" x14ac:dyDescent="0.25">
      <c r="B68" t="s">
        <v>319</v>
      </c>
      <c r="C68" s="20" t="s">
        <v>369</v>
      </c>
      <c r="D68" t="s">
        <v>370</v>
      </c>
      <c r="E68" s="6">
        <v>1600</v>
      </c>
      <c r="F68" s="6"/>
      <c r="H68" s="6">
        <f t="shared" si="0"/>
        <v>1600</v>
      </c>
      <c r="I68" s="6" t="s">
        <v>353</v>
      </c>
      <c r="J68" s="6"/>
      <c r="K68" s="6"/>
      <c r="L68" s="6"/>
      <c r="M68">
        <v>1500</v>
      </c>
    </row>
    <row r="69" spans="2:13" ht="30" customHeight="1" x14ac:dyDescent="0.25">
      <c r="B69" s="62" t="s">
        <v>319</v>
      </c>
      <c r="C69" s="20" t="s">
        <v>382</v>
      </c>
      <c r="D69" t="s">
        <v>383</v>
      </c>
      <c r="E69" s="6">
        <v>1000</v>
      </c>
      <c r="F69" s="6"/>
      <c r="H69" s="6">
        <f t="shared" ref="H69:H95" si="1">E69-F69-G69</f>
        <v>1000</v>
      </c>
      <c r="I69" s="6" t="s">
        <v>353</v>
      </c>
      <c r="J69" s="6"/>
      <c r="K69" s="6"/>
      <c r="L69" s="6"/>
      <c r="M69">
        <v>1400</v>
      </c>
    </row>
    <row r="70" spans="2:13" s="62" customFormat="1" ht="30" customHeight="1" x14ac:dyDescent="0.25">
      <c r="B70" s="62" t="s">
        <v>319</v>
      </c>
      <c r="C70" s="20" t="s">
        <v>387</v>
      </c>
      <c r="D70" s="62" t="s">
        <v>388</v>
      </c>
      <c r="E70" s="6">
        <v>2500</v>
      </c>
      <c r="F70" s="6"/>
      <c r="G70" s="6"/>
      <c r="H70" s="6">
        <f t="shared" si="1"/>
        <v>2500</v>
      </c>
      <c r="I70" s="6" t="s">
        <v>353</v>
      </c>
      <c r="J70" s="6"/>
      <c r="K70" s="6"/>
      <c r="L70" s="6"/>
    </row>
    <row r="71" spans="2:13" s="62" customFormat="1" ht="30" customHeight="1" x14ac:dyDescent="0.25">
      <c r="B71" s="62" t="s">
        <v>319</v>
      </c>
      <c r="C71" s="20" t="s">
        <v>389</v>
      </c>
      <c r="D71" s="62" t="s">
        <v>219</v>
      </c>
      <c r="E71" s="6">
        <v>800</v>
      </c>
      <c r="F71" s="6"/>
      <c r="G71" s="6"/>
      <c r="H71" s="6">
        <f t="shared" si="1"/>
        <v>800</v>
      </c>
      <c r="I71" s="6" t="s">
        <v>353</v>
      </c>
      <c r="J71" s="6"/>
      <c r="K71" s="6"/>
      <c r="L71" s="6"/>
    </row>
    <row r="72" spans="2:13" s="62" customFormat="1" ht="30" customHeight="1" x14ac:dyDescent="0.25">
      <c r="B72" s="62" t="s">
        <v>319</v>
      </c>
      <c r="C72" s="20" t="s">
        <v>403</v>
      </c>
      <c r="D72" s="62" t="s">
        <v>394</v>
      </c>
      <c r="E72" s="6">
        <v>1900</v>
      </c>
      <c r="F72" s="6"/>
      <c r="G72" s="6"/>
      <c r="H72" s="6">
        <f t="shared" si="1"/>
        <v>1900</v>
      </c>
      <c r="I72" s="6" t="s">
        <v>353</v>
      </c>
      <c r="J72" s="6"/>
      <c r="K72" s="6"/>
      <c r="L72" s="6"/>
    </row>
    <row r="73" spans="2:13" s="62" customFormat="1" ht="30" customHeight="1" x14ac:dyDescent="0.25">
      <c r="B73" s="62" t="s">
        <v>319</v>
      </c>
      <c r="C73" s="20" t="s">
        <v>434</v>
      </c>
      <c r="D73" s="62" t="s">
        <v>395</v>
      </c>
      <c r="E73" s="6">
        <v>2000</v>
      </c>
      <c r="F73" s="6"/>
      <c r="G73" s="6"/>
      <c r="H73" s="6">
        <f t="shared" si="1"/>
        <v>2000</v>
      </c>
      <c r="I73" s="6" t="s">
        <v>353</v>
      </c>
      <c r="J73" s="6"/>
      <c r="K73" s="6"/>
      <c r="L73" s="6"/>
    </row>
    <row r="74" spans="2:13" s="62" customFormat="1" ht="30" customHeight="1" x14ac:dyDescent="0.25">
      <c r="B74" s="62" t="s">
        <v>319</v>
      </c>
      <c r="C74" s="20" t="s">
        <v>396</v>
      </c>
      <c r="D74" s="62" t="s">
        <v>395</v>
      </c>
      <c r="E74" s="6">
        <v>2000</v>
      </c>
      <c r="F74" s="6"/>
      <c r="G74" s="6"/>
      <c r="H74" s="6">
        <f t="shared" si="1"/>
        <v>2000</v>
      </c>
      <c r="I74" s="6" t="s">
        <v>353</v>
      </c>
      <c r="J74" s="6"/>
      <c r="K74" s="6"/>
      <c r="L74" s="6"/>
    </row>
    <row r="75" spans="2:13" s="62" customFormat="1" ht="30" customHeight="1" x14ac:dyDescent="0.25">
      <c r="B75" s="62" t="s">
        <v>319</v>
      </c>
      <c r="C75" s="20" t="s">
        <v>397</v>
      </c>
      <c r="D75" s="62" t="s">
        <v>398</v>
      </c>
      <c r="E75" s="6">
        <v>1500</v>
      </c>
      <c r="F75" s="6"/>
      <c r="G75" s="6"/>
      <c r="H75" s="6">
        <f t="shared" si="1"/>
        <v>1500</v>
      </c>
      <c r="I75" s="6" t="s">
        <v>353</v>
      </c>
      <c r="J75" s="6"/>
      <c r="K75" s="6"/>
      <c r="L75" s="6"/>
    </row>
    <row r="76" spans="2:13" ht="30" customHeight="1" x14ac:dyDescent="0.25">
      <c r="B76" s="62" t="s">
        <v>319</v>
      </c>
      <c r="C76" s="20" t="s">
        <v>364</v>
      </c>
      <c r="D76" t="s">
        <v>235</v>
      </c>
      <c r="E76" s="6">
        <v>1900</v>
      </c>
      <c r="F76" s="6"/>
      <c r="H76" s="6">
        <f t="shared" si="1"/>
        <v>1900</v>
      </c>
      <c r="I76" s="6" t="s">
        <v>353</v>
      </c>
      <c r="J76" s="6"/>
      <c r="K76" s="6"/>
      <c r="L76" s="6"/>
      <c r="M76">
        <v>1700</v>
      </c>
    </row>
    <row r="77" spans="2:13" s="62" customFormat="1" ht="30" customHeight="1" x14ac:dyDescent="0.25">
      <c r="B77" s="62" t="s">
        <v>319</v>
      </c>
      <c r="C77" s="20" t="s">
        <v>401</v>
      </c>
      <c r="D77" s="62" t="s">
        <v>402</v>
      </c>
      <c r="E77" s="6">
        <v>500</v>
      </c>
      <c r="F77" s="6"/>
      <c r="G77" s="6"/>
      <c r="H77" s="6">
        <f t="shared" si="1"/>
        <v>500</v>
      </c>
      <c r="I77" s="6" t="s">
        <v>353</v>
      </c>
      <c r="J77" s="6"/>
      <c r="K77" s="6"/>
      <c r="L77" s="6"/>
    </row>
    <row r="78" spans="2:13" s="62" customFormat="1" ht="30" customHeight="1" x14ac:dyDescent="0.25">
      <c r="B78" s="62" t="s">
        <v>319</v>
      </c>
      <c r="C78" s="20" t="s">
        <v>410</v>
      </c>
      <c r="D78" s="62" t="s">
        <v>235</v>
      </c>
      <c r="E78" s="6">
        <v>2000</v>
      </c>
      <c r="F78" s="6"/>
      <c r="G78" s="6"/>
      <c r="H78" s="6">
        <f t="shared" si="1"/>
        <v>2000</v>
      </c>
      <c r="I78" s="6" t="s">
        <v>353</v>
      </c>
      <c r="J78" s="6"/>
      <c r="K78" s="6"/>
      <c r="L78" s="6"/>
    </row>
    <row r="79" spans="2:13" s="62" customFormat="1" ht="30" customHeight="1" x14ac:dyDescent="0.25">
      <c r="B79" s="62" t="s">
        <v>319</v>
      </c>
      <c r="C79" s="71" t="s">
        <v>291</v>
      </c>
      <c r="D79" s="62" t="s">
        <v>411</v>
      </c>
      <c r="E79" s="6">
        <v>2800</v>
      </c>
      <c r="F79" s="6"/>
      <c r="G79" s="6"/>
      <c r="H79" s="6">
        <f t="shared" si="1"/>
        <v>2800</v>
      </c>
      <c r="I79" s="6" t="s">
        <v>353</v>
      </c>
      <c r="J79" s="6"/>
      <c r="K79" s="6"/>
      <c r="L79" s="6"/>
    </row>
    <row r="80" spans="2:13" s="62" customFormat="1" ht="30" customHeight="1" x14ac:dyDescent="0.25">
      <c r="B80" s="62" t="s">
        <v>319</v>
      </c>
      <c r="C80" s="71" t="s">
        <v>293</v>
      </c>
      <c r="D80" s="62" t="s">
        <v>292</v>
      </c>
      <c r="E80" s="6">
        <v>2800</v>
      </c>
      <c r="F80" s="6"/>
      <c r="G80" s="6"/>
      <c r="H80" s="6">
        <f t="shared" si="1"/>
        <v>2800</v>
      </c>
      <c r="I80" s="6" t="s">
        <v>353</v>
      </c>
      <c r="J80" s="6"/>
      <c r="K80" s="6"/>
      <c r="L80" s="6"/>
    </row>
    <row r="81" spans="2:12" s="62" customFormat="1" ht="30" customHeight="1" x14ac:dyDescent="0.25">
      <c r="B81" s="62" t="s">
        <v>319</v>
      </c>
      <c r="C81" s="71" t="s">
        <v>107</v>
      </c>
      <c r="D81" s="62" t="s">
        <v>412</v>
      </c>
      <c r="E81" s="6">
        <v>2500</v>
      </c>
      <c r="F81" s="6"/>
      <c r="G81" s="6"/>
      <c r="H81" s="6">
        <f t="shared" si="1"/>
        <v>2500</v>
      </c>
      <c r="I81" s="6" t="s">
        <v>353</v>
      </c>
      <c r="J81" s="6"/>
      <c r="K81" s="6"/>
      <c r="L81" s="6"/>
    </row>
    <row r="82" spans="2:12" s="62" customFormat="1" ht="30" customHeight="1" x14ac:dyDescent="0.25">
      <c r="B82" s="62" t="s">
        <v>319</v>
      </c>
      <c r="C82" s="71" t="s">
        <v>111</v>
      </c>
      <c r="D82" s="62" t="s">
        <v>296</v>
      </c>
      <c r="E82" s="6">
        <v>2500</v>
      </c>
      <c r="F82" s="6"/>
      <c r="G82" s="6"/>
      <c r="H82" s="6">
        <f t="shared" si="1"/>
        <v>2500</v>
      </c>
      <c r="I82" s="6" t="s">
        <v>353</v>
      </c>
      <c r="J82" s="6"/>
      <c r="K82" s="6"/>
      <c r="L82" s="6"/>
    </row>
    <row r="83" spans="2:12" s="62" customFormat="1" ht="30" customHeight="1" x14ac:dyDescent="0.25">
      <c r="B83" s="62" t="s">
        <v>319</v>
      </c>
      <c r="C83" s="71" t="s">
        <v>129</v>
      </c>
      <c r="D83" s="62" t="s">
        <v>413</v>
      </c>
      <c r="E83" s="6">
        <v>1500</v>
      </c>
      <c r="F83" s="6"/>
      <c r="G83" s="6"/>
      <c r="H83" s="6">
        <f t="shared" si="1"/>
        <v>1500</v>
      </c>
      <c r="I83" s="6" t="s">
        <v>353</v>
      </c>
      <c r="J83" s="6"/>
      <c r="K83" s="6"/>
      <c r="L83" s="6"/>
    </row>
    <row r="84" spans="2:12" s="62" customFormat="1" ht="30" customHeight="1" x14ac:dyDescent="0.25">
      <c r="B84" s="62" t="s">
        <v>319</v>
      </c>
      <c r="C84" s="71" t="s">
        <v>311</v>
      </c>
      <c r="D84" s="62" t="s">
        <v>388</v>
      </c>
      <c r="E84" s="6">
        <v>2050</v>
      </c>
      <c r="F84" s="6"/>
      <c r="G84" s="6"/>
      <c r="H84" s="6">
        <f t="shared" si="1"/>
        <v>2050</v>
      </c>
      <c r="I84" s="6" t="s">
        <v>353</v>
      </c>
      <c r="J84" s="6"/>
      <c r="K84" s="6"/>
      <c r="L84" s="6"/>
    </row>
    <row r="85" spans="2:12" s="62" customFormat="1" ht="30" customHeight="1" x14ac:dyDescent="0.25">
      <c r="B85" s="62" t="s">
        <v>319</v>
      </c>
      <c r="C85" s="71" t="s">
        <v>409</v>
      </c>
      <c r="D85" s="62" t="s">
        <v>388</v>
      </c>
      <c r="E85" s="6">
        <v>2300</v>
      </c>
      <c r="F85" s="6"/>
      <c r="G85" s="6"/>
      <c r="H85" s="6">
        <f t="shared" si="1"/>
        <v>2300</v>
      </c>
      <c r="I85" s="6" t="s">
        <v>353</v>
      </c>
      <c r="J85" s="6"/>
      <c r="K85" s="6"/>
      <c r="L85" s="6"/>
    </row>
    <row r="86" spans="2:12" s="62" customFormat="1" ht="30" customHeight="1" x14ac:dyDescent="0.25">
      <c r="B86" s="62" t="s">
        <v>319</v>
      </c>
      <c r="C86" s="71" t="s">
        <v>414</v>
      </c>
      <c r="D86" s="62" t="s">
        <v>388</v>
      </c>
      <c r="E86" s="6">
        <v>1900</v>
      </c>
      <c r="F86" s="6"/>
      <c r="G86" s="6"/>
      <c r="H86" s="6">
        <f t="shared" si="1"/>
        <v>1900</v>
      </c>
      <c r="I86" s="6" t="s">
        <v>353</v>
      </c>
      <c r="J86" s="6"/>
      <c r="K86" s="6"/>
      <c r="L86" s="6"/>
    </row>
    <row r="87" spans="2:12" s="62" customFormat="1" ht="30" customHeight="1" x14ac:dyDescent="0.25">
      <c r="B87" s="62" t="s">
        <v>319</v>
      </c>
      <c r="C87" s="71" t="s">
        <v>415</v>
      </c>
      <c r="D87" s="62" t="s">
        <v>110</v>
      </c>
      <c r="E87" s="6">
        <v>1900</v>
      </c>
      <c r="F87" s="6"/>
      <c r="G87" s="6"/>
      <c r="H87" s="6">
        <f t="shared" si="1"/>
        <v>1900</v>
      </c>
      <c r="I87" s="6" t="s">
        <v>353</v>
      </c>
      <c r="J87" s="6"/>
      <c r="K87" s="6"/>
      <c r="L87" s="6"/>
    </row>
    <row r="88" spans="2:12" s="62" customFormat="1" ht="30" customHeight="1" x14ac:dyDescent="0.25">
      <c r="B88" s="62" t="s">
        <v>319</v>
      </c>
      <c r="C88" s="71" t="s">
        <v>416</v>
      </c>
      <c r="D88" s="62" t="s">
        <v>110</v>
      </c>
      <c r="E88" s="6">
        <v>1900</v>
      </c>
      <c r="F88" s="6"/>
      <c r="G88" s="6"/>
      <c r="H88" s="6">
        <f t="shared" si="1"/>
        <v>1900</v>
      </c>
      <c r="I88" s="6" t="s">
        <v>353</v>
      </c>
      <c r="J88" s="6"/>
      <c r="K88" s="6"/>
      <c r="L88" s="6"/>
    </row>
    <row r="89" spans="2:12" s="62" customFormat="1" ht="30" customHeight="1" x14ac:dyDescent="0.25">
      <c r="B89" s="62" t="s">
        <v>381</v>
      </c>
      <c r="C89" s="71" t="s">
        <v>443</v>
      </c>
      <c r="D89" s="62" t="s">
        <v>388</v>
      </c>
      <c r="E89" s="6">
        <v>2000</v>
      </c>
      <c r="F89" s="6"/>
      <c r="G89" s="6"/>
      <c r="H89" s="6">
        <f t="shared" si="1"/>
        <v>2000</v>
      </c>
      <c r="I89" s="6" t="s">
        <v>353</v>
      </c>
      <c r="J89" s="6"/>
      <c r="K89" s="6"/>
      <c r="L89" s="6"/>
    </row>
    <row r="90" spans="2:12" s="62" customFormat="1" ht="30" customHeight="1" x14ac:dyDescent="0.25">
      <c r="B90" s="62" t="s">
        <v>319</v>
      </c>
      <c r="C90" s="71" t="s">
        <v>420</v>
      </c>
      <c r="D90" s="62" t="s">
        <v>219</v>
      </c>
      <c r="E90" s="6">
        <v>600</v>
      </c>
      <c r="F90" s="6"/>
      <c r="G90" s="6"/>
      <c r="H90" s="6">
        <f t="shared" si="1"/>
        <v>600</v>
      </c>
      <c r="I90" s="6" t="s">
        <v>353</v>
      </c>
      <c r="J90" s="6"/>
      <c r="K90" s="6"/>
      <c r="L90" s="6"/>
    </row>
    <row r="91" spans="2:12" s="62" customFormat="1" ht="30" customHeight="1" x14ac:dyDescent="0.25">
      <c r="B91" s="62" t="s">
        <v>319</v>
      </c>
      <c r="C91" s="71" t="s">
        <v>442</v>
      </c>
      <c r="D91" s="62" t="s">
        <v>376</v>
      </c>
      <c r="E91" s="6">
        <v>2000</v>
      </c>
      <c r="F91" s="6"/>
      <c r="G91" s="6"/>
      <c r="H91" s="6">
        <f t="shared" si="1"/>
        <v>2000</v>
      </c>
      <c r="I91" s="6" t="s">
        <v>353</v>
      </c>
      <c r="J91" s="6"/>
      <c r="K91" s="6"/>
      <c r="L91" s="6"/>
    </row>
    <row r="92" spans="2:12" s="62" customFormat="1" ht="30" customHeight="1" x14ac:dyDescent="0.25">
      <c r="B92" s="62" t="s">
        <v>319</v>
      </c>
      <c r="C92" s="71" t="s">
        <v>424</v>
      </c>
      <c r="D92" s="62" t="s">
        <v>317</v>
      </c>
      <c r="E92" s="6">
        <v>2000</v>
      </c>
      <c r="F92" s="6"/>
      <c r="G92" s="6"/>
      <c r="H92" s="6">
        <f t="shared" si="1"/>
        <v>2000</v>
      </c>
      <c r="I92" s="6" t="s">
        <v>353</v>
      </c>
      <c r="J92" s="6"/>
      <c r="K92" s="6"/>
      <c r="L92" s="6"/>
    </row>
    <row r="93" spans="2:12" s="62" customFormat="1" ht="30" customHeight="1" x14ac:dyDescent="0.25">
      <c r="B93" s="62" t="s">
        <v>319</v>
      </c>
      <c r="C93" s="71" t="s">
        <v>429</v>
      </c>
      <c r="D93" s="62" t="s">
        <v>430</v>
      </c>
      <c r="E93" s="6">
        <v>900</v>
      </c>
      <c r="F93" s="6"/>
      <c r="G93" s="6"/>
      <c r="H93" s="6">
        <f t="shared" si="1"/>
        <v>900</v>
      </c>
      <c r="I93" s="6" t="s">
        <v>353</v>
      </c>
      <c r="J93" s="6"/>
      <c r="K93" s="6"/>
      <c r="L93" s="6"/>
    </row>
    <row r="94" spans="2:12" s="62" customFormat="1" ht="30" customHeight="1" x14ac:dyDescent="0.25">
      <c r="B94" s="62" t="s">
        <v>319</v>
      </c>
      <c r="C94" s="71" t="s">
        <v>417</v>
      </c>
      <c r="D94" s="62" t="s">
        <v>418</v>
      </c>
      <c r="E94" s="6">
        <v>1500</v>
      </c>
      <c r="F94" s="6"/>
      <c r="G94" s="6"/>
      <c r="H94" s="6">
        <f t="shared" si="1"/>
        <v>1500</v>
      </c>
      <c r="I94" s="6" t="s">
        <v>353</v>
      </c>
      <c r="J94" s="6"/>
      <c r="K94" s="6"/>
      <c r="L94" s="6"/>
    </row>
    <row r="95" spans="2:12" s="62" customFormat="1" ht="30" customHeight="1" x14ac:dyDescent="0.25">
      <c r="B95" s="62" t="s">
        <v>319</v>
      </c>
      <c r="C95" s="20" t="s">
        <v>421</v>
      </c>
      <c r="D95" s="62" t="s">
        <v>317</v>
      </c>
      <c r="E95" s="6">
        <v>2200</v>
      </c>
      <c r="F95" s="6"/>
      <c r="G95" s="6"/>
      <c r="H95" s="6">
        <f t="shared" si="1"/>
        <v>2200</v>
      </c>
      <c r="I95" s="6" t="s">
        <v>353</v>
      </c>
      <c r="J95" s="6"/>
      <c r="K95" s="6"/>
      <c r="L95" s="6"/>
    </row>
    <row r="96" spans="2:12" s="62" customFormat="1" ht="30" customHeight="1" x14ac:dyDescent="0.25">
      <c r="C96" s="20"/>
      <c r="E96" s="6"/>
      <c r="F96" s="6"/>
      <c r="G96" s="6"/>
      <c r="H96" s="6"/>
      <c r="I96" s="6"/>
      <c r="J96" s="6"/>
      <c r="K96" s="6"/>
      <c r="L96" s="6"/>
    </row>
    <row r="97" spans="3:13" ht="30" customHeight="1" thickBot="1" x14ac:dyDescent="0.3">
      <c r="C97" s="20"/>
      <c r="E97" s="8">
        <f>SUM(E8:E95)</f>
        <v>164875</v>
      </c>
      <c r="F97" s="8">
        <f>SUM(F8:F95)</f>
        <v>200</v>
      </c>
      <c r="G97" s="8">
        <f>SUM(G8:G95)</f>
        <v>1350</v>
      </c>
      <c r="H97" s="8">
        <f>SUM(H8:H95)</f>
        <v>163325</v>
      </c>
      <c r="I97" s="33"/>
      <c r="J97" s="33"/>
      <c r="K97" s="33"/>
      <c r="L97" s="34"/>
      <c r="M97">
        <f>SUM(M8:M76)</f>
        <v>97185</v>
      </c>
    </row>
    <row r="98" spans="3:13" ht="15.75" thickTop="1" x14ac:dyDescent="0.25"/>
    <row r="99" spans="3:13" x14ac:dyDescent="0.25">
      <c r="L99" s="35"/>
    </row>
    <row r="103" spans="3:13" x14ac:dyDescent="0.25">
      <c r="C103" s="9"/>
      <c r="H103" s="9"/>
      <c r="I103" s="9"/>
      <c r="J103" s="9"/>
    </row>
    <row r="104" spans="3:13" x14ac:dyDescent="0.25">
      <c r="C104" s="36" t="s">
        <v>33</v>
      </c>
      <c r="H104" s="77" t="s">
        <v>34</v>
      </c>
      <c r="I104" s="77"/>
      <c r="J104" s="77"/>
    </row>
    <row r="105" spans="3:13" x14ac:dyDescent="0.25">
      <c r="C105" s="32" t="s">
        <v>35</v>
      </c>
      <c r="H105" s="75" t="s">
        <v>36</v>
      </c>
      <c r="I105" s="75"/>
      <c r="J105" s="75"/>
    </row>
  </sheetData>
  <mergeCells count="2">
    <mergeCell ref="H104:J104"/>
    <mergeCell ref="H105:J105"/>
  </mergeCells>
  <pageMargins left="0.9055118110236221" right="0.51181102362204722" top="0.35433070866141736" bottom="0.35433070866141736" header="0.31496062992125984" footer="0.31496062992125984"/>
  <pageSetup paperSize="5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6"/>
  <sheetViews>
    <sheetView topLeftCell="B1" workbookViewId="0">
      <pane ySplit="6" topLeftCell="A70" activePane="bottomLeft" state="frozen"/>
      <selection pane="bottomLeft" activeCell="J73" sqref="J73"/>
    </sheetView>
  </sheetViews>
  <sheetFormatPr baseColWidth="10" defaultRowHeight="15" x14ac:dyDescent="0.25"/>
  <cols>
    <col min="1" max="1" width="17.42578125" customWidth="1"/>
    <col min="2" max="2" width="25.5703125" customWidth="1"/>
    <col min="3" max="3" width="27" customWidth="1"/>
    <col min="4" max="4" width="11" customWidth="1"/>
    <col min="5" max="5" width="10.140625" customWidth="1"/>
    <col min="6" max="7" width="10.140625" style="6" customWidth="1"/>
    <col min="8" max="8" width="11.42578125" style="6" customWidth="1"/>
    <col min="9" max="9" width="10.7109375" bestFit="1" customWidth="1"/>
    <col min="13" max="13" width="11" style="6"/>
  </cols>
  <sheetData>
    <row r="1" spans="1:14" x14ac:dyDescent="0.25">
      <c r="A1" s="10"/>
      <c r="B1" s="10"/>
      <c r="C1" s="10"/>
      <c r="D1" s="10"/>
      <c r="E1" s="10"/>
      <c r="F1" s="14"/>
      <c r="G1" s="14"/>
      <c r="H1" s="14"/>
      <c r="I1" s="10"/>
      <c r="J1" s="10"/>
      <c r="K1" s="10"/>
      <c r="L1" s="10"/>
    </row>
    <row r="2" spans="1:14" x14ac:dyDescent="0.25">
      <c r="A2" s="10"/>
      <c r="B2" s="11" t="s">
        <v>0</v>
      </c>
      <c r="C2" s="10"/>
      <c r="D2" s="10"/>
      <c r="E2" s="10"/>
      <c r="F2" s="14"/>
      <c r="G2" s="14"/>
      <c r="H2" s="14"/>
      <c r="I2" s="10"/>
      <c r="J2" s="10"/>
      <c r="K2" s="10"/>
      <c r="L2" s="10"/>
    </row>
    <row r="3" spans="1:14" x14ac:dyDescent="0.25">
      <c r="A3" s="10"/>
      <c r="B3" s="10" t="s">
        <v>438</v>
      </c>
      <c r="C3" s="10"/>
      <c r="D3" s="10"/>
      <c r="E3" s="10"/>
      <c r="F3" s="14"/>
      <c r="G3" s="14"/>
      <c r="H3" s="14"/>
      <c r="I3" s="10"/>
      <c r="J3" s="10"/>
      <c r="K3" s="10"/>
      <c r="L3" s="10"/>
    </row>
    <row r="4" spans="1:14" x14ac:dyDescent="0.25">
      <c r="A4" s="10"/>
      <c r="B4" s="10"/>
      <c r="C4" s="10"/>
      <c r="D4" s="10"/>
      <c r="E4" s="10"/>
      <c r="F4" s="14"/>
      <c r="G4" s="14"/>
      <c r="H4" s="14"/>
      <c r="I4" s="10"/>
      <c r="J4" s="10"/>
      <c r="K4" s="10"/>
      <c r="L4" s="10"/>
    </row>
    <row r="5" spans="1:14" x14ac:dyDescent="0.25">
      <c r="A5" s="10"/>
      <c r="B5" s="10"/>
      <c r="C5" s="10"/>
      <c r="D5" s="10"/>
      <c r="E5" s="10"/>
      <c r="F5" s="14"/>
      <c r="G5" s="14"/>
      <c r="H5" s="14"/>
      <c r="I5" s="10"/>
      <c r="J5" s="10"/>
      <c r="K5" s="10"/>
      <c r="L5" s="10"/>
    </row>
    <row r="6" spans="1:14" ht="36.75" x14ac:dyDescent="0.25">
      <c r="A6" s="10"/>
      <c r="B6" s="10"/>
      <c r="C6" s="12" t="s">
        <v>1</v>
      </c>
      <c r="D6" s="12" t="s">
        <v>3</v>
      </c>
      <c r="E6" s="12" t="s">
        <v>5</v>
      </c>
      <c r="F6" s="55" t="s">
        <v>142</v>
      </c>
      <c r="G6" s="55" t="s">
        <v>11</v>
      </c>
      <c r="H6" s="55" t="s">
        <v>425</v>
      </c>
      <c r="I6" s="12" t="s">
        <v>12</v>
      </c>
      <c r="J6" s="10"/>
      <c r="K6" s="10"/>
      <c r="L6" s="10"/>
      <c r="M6" s="6" t="s">
        <v>433</v>
      </c>
    </row>
    <row r="7" spans="1:14" ht="30" customHeight="1" x14ac:dyDescent="0.25">
      <c r="A7" s="10" t="s">
        <v>37</v>
      </c>
      <c r="B7" s="10" t="s">
        <v>38</v>
      </c>
      <c r="C7" s="10" t="s">
        <v>39</v>
      </c>
      <c r="D7" s="13">
        <v>20500</v>
      </c>
      <c r="E7" s="14">
        <v>4310.45</v>
      </c>
      <c r="F7" s="14">
        <v>0</v>
      </c>
      <c r="G7" s="14">
        <v>0</v>
      </c>
      <c r="H7" s="14">
        <v>0</v>
      </c>
      <c r="I7" s="14">
        <f>+D7-E7-F7-H7</f>
        <v>16189.55</v>
      </c>
      <c r="J7" s="78"/>
      <c r="K7" s="78"/>
      <c r="L7" s="78"/>
      <c r="M7" s="6">
        <f>D7/15*50</f>
        <v>68333.333333333343</v>
      </c>
      <c r="N7">
        <v>20500</v>
      </c>
    </row>
    <row r="8" spans="1:14" ht="30" customHeight="1" x14ac:dyDescent="0.25">
      <c r="A8" s="10" t="s">
        <v>40</v>
      </c>
      <c r="B8" s="15" t="s">
        <v>41</v>
      </c>
      <c r="C8" s="15" t="s">
        <v>42</v>
      </c>
      <c r="D8" s="14">
        <v>5500</v>
      </c>
      <c r="E8" s="14">
        <v>0</v>
      </c>
      <c r="F8" s="14">
        <f>500</f>
        <v>500</v>
      </c>
      <c r="G8" s="14">
        <v>0</v>
      </c>
      <c r="H8" s="14">
        <v>0</v>
      </c>
      <c r="I8" s="14">
        <f>+D8-E8-F8-H8</f>
        <v>5000</v>
      </c>
      <c r="J8" s="78"/>
      <c r="K8" s="78"/>
      <c r="L8" s="78"/>
      <c r="M8" s="6">
        <f t="shared" ref="M8:M71" si="0">D8/15*50</f>
        <v>18333.333333333336</v>
      </c>
      <c r="N8">
        <v>5500</v>
      </c>
    </row>
    <row r="9" spans="1:14" ht="30" customHeight="1" x14ac:dyDescent="0.25">
      <c r="A9" s="10" t="s">
        <v>40</v>
      </c>
      <c r="B9" s="15" t="s">
        <v>43</v>
      </c>
      <c r="C9" s="15" t="s">
        <v>44</v>
      </c>
      <c r="D9" s="14">
        <v>3200</v>
      </c>
      <c r="E9" s="14">
        <v>0</v>
      </c>
      <c r="F9" s="14">
        <v>0</v>
      </c>
      <c r="G9" s="14">
        <v>0</v>
      </c>
      <c r="H9" s="14">
        <v>0</v>
      </c>
      <c r="I9" s="14">
        <f t="shared" ref="I9:I72" si="1">+D9-E9-F9-H9</f>
        <v>3200</v>
      </c>
      <c r="J9" s="78"/>
      <c r="K9" s="78"/>
      <c r="L9" s="78"/>
      <c r="M9" s="6">
        <f t="shared" si="0"/>
        <v>10666.666666666668</v>
      </c>
      <c r="N9">
        <v>2500</v>
      </c>
    </row>
    <row r="10" spans="1:14" ht="30" customHeight="1" x14ac:dyDescent="0.25">
      <c r="A10" s="10" t="s">
        <v>40</v>
      </c>
      <c r="B10" s="15" t="s">
        <v>43</v>
      </c>
      <c r="C10" s="15" t="s">
        <v>45</v>
      </c>
      <c r="D10" s="14">
        <v>2800</v>
      </c>
      <c r="E10" s="14">
        <v>0</v>
      </c>
      <c r="F10" s="14">
        <v>0</v>
      </c>
      <c r="G10" s="14">
        <v>0</v>
      </c>
      <c r="H10" s="14">
        <v>0</v>
      </c>
      <c r="I10" s="14">
        <f t="shared" si="1"/>
        <v>2800</v>
      </c>
      <c r="J10" s="78"/>
      <c r="K10" s="78"/>
      <c r="L10" s="78"/>
      <c r="M10" s="6">
        <f t="shared" si="0"/>
        <v>9333.3333333333321</v>
      </c>
      <c r="N10">
        <v>2500</v>
      </c>
    </row>
    <row r="11" spans="1:14" ht="30" customHeight="1" x14ac:dyDescent="0.25">
      <c r="A11" s="10" t="s">
        <v>37</v>
      </c>
      <c r="B11" s="10" t="s">
        <v>46</v>
      </c>
      <c r="C11" s="10" t="s">
        <v>47</v>
      </c>
      <c r="D11" s="14">
        <v>9750</v>
      </c>
      <c r="E11" s="14">
        <v>1528.05</v>
      </c>
      <c r="F11" s="14">
        <v>1000</v>
      </c>
      <c r="G11" s="14">
        <v>0</v>
      </c>
      <c r="H11" s="14">
        <v>0</v>
      </c>
      <c r="I11" s="14">
        <f t="shared" si="1"/>
        <v>7221.9500000000007</v>
      </c>
      <c r="J11" s="78"/>
      <c r="K11" s="78"/>
      <c r="L11" s="78"/>
      <c r="M11" s="6">
        <f t="shared" si="0"/>
        <v>32500</v>
      </c>
      <c r="N11">
        <v>9500</v>
      </c>
    </row>
    <row r="12" spans="1:14" ht="30" customHeight="1" x14ac:dyDescent="0.25">
      <c r="A12" s="10" t="s">
        <v>37</v>
      </c>
      <c r="B12" s="10" t="s">
        <v>46</v>
      </c>
      <c r="C12" s="10" t="s">
        <v>48</v>
      </c>
      <c r="D12" s="14">
        <v>9750</v>
      </c>
      <c r="E12" s="14">
        <v>1528.05</v>
      </c>
      <c r="F12" s="14">
        <v>0</v>
      </c>
      <c r="G12" s="14">
        <v>0</v>
      </c>
      <c r="H12" s="14">
        <v>0</v>
      </c>
      <c r="I12" s="14">
        <f t="shared" si="1"/>
        <v>8221.9500000000007</v>
      </c>
      <c r="J12" s="78"/>
      <c r="K12" s="78"/>
      <c r="L12" s="78"/>
      <c r="M12" s="6">
        <f t="shared" si="0"/>
        <v>32500</v>
      </c>
      <c r="N12">
        <v>9500</v>
      </c>
    </row>
    <row r="13" spans="1:14" ht="30" customHeight="1" x14ac:dyDescent="0.25">
      <c r="A13" s="10" t="s">
        <v>37</v>
      </c>
      <c r="B13" s="10" t="s">
        <v>46</v>
      </c>
      <c r="C13" s="10" t="s">
        <v>49</v>
      </c>
      <c r="D13" s="14">
        <v>9750</v>
      </c>
      <c r="E13" s="14">
        <v>1528.05</v>
      </c>
      <c r="F13" s="14">
        <v>0</v>
      </c>
      <c r="G13" s="14">
        <v>0</v>
      </c>
      <c r="H13" s="14">
        <v>0</v>
      </c>
      <c r="I13" s="14">
        <f t="shared" si="1"/>
        <v>8221.9500000000007</v>
      </c>
      <c r="J13" s="78"/>
      <c r="K13" s="78"/>
      <c r="L13" s="78"/>
      <c r="M13" s="6">
        <f t="shared" si="0"/>
        <v>32500</v>
      </c>
      <c r="N13">
        <v>9500</v>
      </c>
    </row>
    <row r="14" spans="1:14" ht="30" customHeight="1" x14ac:dyDescent="0.25">
      <c r="A14" s="10" t="s">
        <v>37</v>
      </c>
      <c r="B14" s="10" t="s">
        <v>46</v>
      </c>
      <c r="C14" s="10" t="s">
        <v>50</v>
      </c>
      <c r="D14" s="14">
        <v>9750</v>
      </c>
      <c r="E14" s="14">
        <v>1528.05</v>
      </c>
      <c r="F14" s="14">
        <v>0</v>
      </c>
      <c r="G14" s="14">
        <v>0</v>
      </c>
      <c r="H14" s="14">
        <v>0</v>
      </c>
      <c r="I14" s="14">
        <f t="shared" si="1"/>
        <v>8221.9500000000007</v>
      </c>
      <c r="J14" s="78"/>
      <c r="K14" s="78"/>
      <c r="L14" s="78"/>
      <c r="M14" s="6">
        <f t="shared" si="0"/>
        <v>32500</v>
      </c>
      <c r="N14">
        <v>9500</v>
      </c>
    </row>
    <row r="15" spans="1:14" ht="30" customHeight="1" x14ac:dyDescent="0.25">
      <c r="A15" s="10" t="s">
        <v>37</v>
      </c>
      <c r="B15" s="10" t="s">
        <v>46</v>
      </c>
      <c r="C15" s="10" t="s">
        <v>51</v>
      </c>
      <c r="D15" s="14">
        <v>9750</v>
      </c>
      <c r="E15" s="14">
        <v>1528.05</v>
      </c>
      <c r="F15" s="14">
        <v>0</v>
      </c>
      <c r="G15" s="14">
        <v>0</v>
      </c>
      <c r="H15" s="14">
        <v>0</v>
      </c>
      <c r="I15" s="14">
        <f t="shared" si="1"/>
        <v>8221.9500000000007</v>
      </c>
      <c r="J15" s="78"/>
      <c r="K15" s="78"/>
      <c r="L15" s="78"/>
      <c r="M15" s="6">
        <f t="shared" si="0"/>
        <v>32500</v>
      </c>
      <c r="N15">
        <v>9500</v>
      </c>
    </row>
    <row r="16" spans="1:14" ht="30" customHeight="1" x14ac:dyDescent="0.25">
      <c r="A16" s="10" t="s">
        <v>37</v>
      </c>
      <c r="B16" s="10" t="s">
        <v>46</v>
      </c>
      <c r="C16" s="10" t="s">
        <v>52</v>
      </c>
      <c r="D16" s="14">
        <v>9750</v>
      </c>
      <c r="E16" s="14">
        <v>1528.05</v>
      </c>
      <c r="F16" s="14">
        <v>0</v>
      </c>
      <c r="G16" s="14">
        <v>0</v>
      </c>
      <c r="H16" s="14">
        <v>0</v>
      </c>
      <c r="I16" s="14">
        <f t="shared" si="1"/>
        <v>8221.9500000000007</v>
      </c>
      <c r="J16" s="78"/>
      <c r="K16" s="78"/>
      <c r="L16" s="78"/>
      <c r="M16" s="6">
        <f t="shared" si="0"/>
        <v>32500</v>
      </c>
      <c r="N16">
        <v>9500</v>
      </c>
    </row>
    <row r="17" spans="1:19" ht="30" customHeight="1" x14ac:dyDescent="0.25">
      <c r="A17" s="10" t="s">
        <v>37</v>
      </c>
      <c r="B17" s="10" t="s">
        <v>46</v>
      </c>
      <c r="C17" s="10" t="s">
        <v>53</v>
      </c>
      <c r="D17" s="14">
        <v>9750</v>
      </c>
      <c r="E17" s="14">
        <v>1528.05</v>
      </c>
      <c r="F17" s="14">
        <v>0</v>
      </c>
      <c r="G17" s="14">
        <v>0</v>
      </c>
      <c r="H17" s="14">
        <v>0</v>
      </c>
      <c r="I17" s="14">
        <f t="shared" si="1"/>
        <v>8221.9500000000007</v>
      </c>
      <c r="J17" s="78"/>
      <c r="K17" s="78"/>
      <c r="L17" s="78"/>
      <c r="M17" s="6">
        <f t="shared" si="0"/>
        <v>32500</v>
      </c>
      <c r="N17">
        <v>9500</v>
      </c>
    </row>
    <row r="18" spans="1:19" ht="30" customHeight="1" x14ac:dyDescent="0.25">
      <c r="A18" s="10" t="s">
        <v>37</v>
      </c>
      <c r="B18" s="10" t="s">
        <v>46</v>
      </c>
      <c r="C18" s="10" t="s">
        <v>54</v>
      </c>
      <c r="D18" s="14">
        <v>9750</v>
      </c>
      <c r="E18" s="14">
        <v>1528.05</v>
      </c>
      <c r="F18" s="14">
        <v>0</v>
      </c>
      <c r="G18" s="14">
        <v>0</v>
      </c>
      <c r="H18" s="14">
        <v>0</v>
      </c>
      <c r="I18" s="14">
        <f t="shared" si="1"/>
        <v>8221.9500000000007</v>
      </c>
      <c r="J18" s="78"/>
      <c r="K18" s="78"/>
      <c r="L18" s="78"/>
      <c r="M18" s="6">
        <f t="shared" si="0"/>
        <v>32500</v>
      </c>
      <c r="N18">
        <v>9500</v>
      </c>
    </row>
    <row r="19" spans="1:19" ht="30" customHeight="1" x14ac:dyDescent="0.25">
      <c r="A19" s="10" t="s">
        <v>37</v>
      </c>
      <c r="B19" s="10" t="s">
        <v>46</v>
      </c>
      <c r="C19" s="10" t="s">
        <v>55</v>
      </c>
      <c r="D19" s="14">
        <v>9750</v>
      </c>
      <c r="E19" s="14">
        <v>1528.05</v>
      </c>
      <c r="F19" s="14">
        <v>0</v>
      </c>
      <c r="G19" s="14">
        <v>0</v>
      </c>
      <c r="H19" s="14">
        <v>0</v>
      </c>
      <c r="I19" s="14">
        <f t="shared" si="1"/>
        <v>8221.9500000000007</v>
      </c>
      <c r="J19" s="78"/>
      <c r="K19" s="78"/>
      <c r="L19" s="78"/>
      <c r="M19" s="6">
        <f t="shared" si="0"/>
        <v>32500</v>
      </c>
      <c r="N19">
        <v>9500</v>
      </c>
    </row>
    <row r="20" spans="1:19" ht="30" customHeight="1" x14ac:dyDescent="0.25">
      <c r="A20" s="10" t="s">
        <v>37</v>
      </c>
      <c r="B20" s="10" t="s">
        <v>56</v>
      </c>
      <c r="C20" s="10" t="s">
        <v>57</v>
      </c>
      <c r="D20" s="14">
        <v>14300</v>
      </c>
      <c r="E20" s="14">
        <v>2584.48</v>
      </c>
      <c r="F20" s="14">
        <v>0</v>
      </c>
      <c r="G20" s="14">
        <v>0</v>
      </c>
      <c r="H20" s="14">
        <v>0</v>
      </c>
      <c r="I20" s="14">
        <f t="shared" si="1"/>
        <v>11715.52</v>
      </c>
      <c r="J20" s="78"/>
      <c r="K20" s="78"/>
      <c r="L20" s="78"/>
      <c r="M20" s="6">
        <f t="shared" si="0"/>
        <v>47666.666666666672</v>
      </c>
      <c r="N20" s="6">
        <v>14000</v>
      </c>
      <c r="O20" s="6"/>
      <c r="P20" s="6"/>
      <c r="Q20" s="6"/>
      <c r="R20" s="6"/>
    </row>
    <row r="21" spans="1:19" ht="30" customHeight="1" x14ac:dyDescent="0.25">
      <c r="A21" s="10" t="s">
        <v>40</v>
      </c>
      <c r="B21" s="10" t="s">
        <v>58</v>
      </c>
      <c r="C21" s="10" t="s">
        <v>303</v>
      </c>
      <c r="D21" s="14">
        <v>2625</v>
      </c>
      <c r="E21" s="14">
        <v>0</v>
      </c>
      <c r="F21" s="14">
        <v>0</v>
      </c>
      <c r="G21" s="14">
        <v>0</v>
      </c>
      <c r="H21" s="14">
        <v>0</v>
      </c>
      <c r="I21" s="14">
        <f t="shared" si="1"/>
        <v>2625</v>
      </c>
      <c r="J21" s="78"/>
      <c r="K21" s="78"/>
      <c r="L21" s="78"/>
      <c r="M21" s="6">
        <f t="shared" si="0"/>
        <v>8750</v>
      </c>
      <c r="N21">
        <v>2500</v>
      </c>
    </row>
    <row r="22" spans="1:19" ht="30" customHeight="1" x14ac:dyDescent="0.25">
      <c r="A22" s="10" t="s">
        <v>40</v>
      </c>
      <c r="B22" s="10" t="s">
        <v>59</v>
      </c>
      <c r="C22" s="10" t="s">
        <v>304</v>
      </c>
      <c r="D22" s="14">
        <v>7500</v>
      </c>
      <c r="E22" s="14">
        <v>0</v>
      </c>
      <c r="F22" s="14">
        <v>0</v>
      </c>
      <c r="G22" s="14">
        <v>0</v>
      </c>
      <c r="H22" s="14">
        <v>0</v>
      </c>
      <c r="I22" s="14">
        <f t="shared" si="1"/>
        <v>7500</v>
      </c>
      <c r="J22" s="78"/>
      <c r="K22" s="78"/>
      <c r="L22" s="78"/>
      <c r="M22" s="6">
        <f t="shared" si="0"/>
        <v>25000</v>
      </c>
      <c r="N22">
        <v>7000</v>
      </c>
    </row>
    <row r="23" spans="1:19" ht="30" customHeight="1" x14ac:dyDescent="0.25">
      <c r="A23" s="10" t="s">
        <v>40</v>
      </c>
      <c r="B23" s="10" t="s">
        <v>60</v>
      </c>
      <c r="C23" s="10" t="s">
        <v>61</v>
      </c>
      <c r="D23" s="14">
        <v>4000</v>
      </c>
      <c r="E23" s="14">
        <v>0</v>
      </c>
      <c r="F23" s="14">
        <v>0</v>
      </c>
      <c r="G23" s="14">
        <v>0</v>
      </c>
      <c r="H23" s="14">
        <v>0</v>
      </c>
      <c r="I23" s="14">
        <f t="shared" si="1"/>
        <v>4000</v>
      </c>
      <c r="J23" s="78"/>
      <c r="K23" s="78"/>
      <c r="L23" s="78"/>
      <c r="M23" s="6">
        <f t="shared" si="0"/>
        <v>13333.333333333334</v>
      </c>
      <c r="N23">
        <v>3600</v>
      </c>
    </row>
    <row r="24" spans="1:19" ht="30" customHeight="1" x14ac:dyDescent="0.25">
      <c r="A24" s="10" t="s">
        <v>40</v>
      </c>
      <c r="B24" s="10" t="s">
        <v>60</v>
      </c>
      <c r="C24" s="10" t="s">
        <v>62</v>
      </c>
      <c r="D24" s="14">
        <v>4000</v>
      </c>
      <c r="E24" s="14">
        <v>0</v>
      </c>
      <c r="F24" s="14">
        <v>0</v>
      </c>
      <c r="G24" s="14">
        <v>0</v>
      </c>
      <c r="H24" s="14">
        <v>0</v>
      </c>
      <c r="I24" s="14">
        <f t="shared" si="1"/>
        <v>4000</v>
      </c>
      <c r="J24" s="78"/>
      <c r="K24" s="78"/>
      <c r="L24" s="78"/>
      <c r="M24" s="6">
        <f t="shared" si="0"/>
        <v>13333.333333333334</v>
      </c>
      <c r="N24">
        <v>3000</v>
      </c>
    </row>
    <row r="25" spans="1:19" ht="30" customHeight="1" x14ac:dyDescent="0.25">
      <c r="A25" s="10" t="s">
        <v>40</v>
      </c>
      <c r="B25" s="10" t="s">
        <v>63</v>
      </c>
      <c r="C25" s="10" t="s">
        <v>64</v>
      </c>
      <c r="D25" s="14">
        <v>3000</v>
      </c>
      <c r="E25" s="14">
        <v>0</v>
      </c>
      <c r="F25" s="14">
        <v>0</v>
      </c>
      <c r="G25" s="14">
        <v>0</v>
      </c>
      <c r="H25" s="14">
        <v>0</v>
      </c>
      <c r="I25" s="14">
        <f t="shared" si="1"/>
        <v>3000</v>
      </c>
      <c r="J25" s="78"/>
      <c r="K25" s="78"/>
      <c r="L25" s="78"/>
      <c r="M25" s="6">
        <f t="shared" si="0"/>
        <v>10000</v>
      </c>
      <c r="N25">
        <v>2500</v>
      </c>
    </row>
    <row r="26" spans="1:19" s="62" customFormat="1" ht="30" customHeight="1" x14ac:dyDescent="0.25">
      <c r="A26" s="10" t="s">
        <v>426</v>
      </c>
      <c r="B26" s="10" t="s">
        <v>63</v>
      </c>
      <c r="C26" s="10" t="s">
        <v>435</v>
      </c>
      <c r="D26" s="14">
        <v>3000</v>
      </c>
      <c r="E26" s="14">
        <v>0</v>
      </c>
      <c r="F26" s="14">
        <v>0</v>
      </c>
      <c r="G26" s="14">
        <v>0</v>
      </c>
      <c r="H26" s="14">
        <v>0</v>
      </c>
      <c r="I26" s="14">
        <f t="shared" si="1"/>
        <v>3000</v>
      </c>
      <c r="J26" s="74"/>
      <c r="K26" s="74"/>
      <c r="L26" s="74"/>
      <c r="M26" s="6">
        <f t="shared" si="0"/>
        <v>10000</v>
      </c>
    </row>
    <row r="27" spans="1:19" ht="30" customHeight="1" x14ac:dyDescent="0.25">
      <c r="A27" s="10" t="s">
        <v>40</v>
      </c>
      <c r="B27" s="15" t="s">
        <v>65</v>
      </c>
      <c r="C27" s="15" t="s">
        <v>66</v>
      </c>
      <c r="D27" s="14">
        <v>5500</v>
      </c>
      <c r="E27" s="14">
        <v>0</v>
      </c>
      <c r="F27" s="14">
        <v>1000</v>
      </c>
      <c r="G27" s="14">
        <v>0</v>
      </c>
      <c r="H27" s="14">
        <v>1500</v>
      </c>
      <c r="I27" s="14">
        <f t="shared" si="1"/>
        <v>3000</v>
      </c>
      <c r="J27" s="78"/>
      <c r="K27" s="78"/>
      <c r="L27" s="78"/>
      <c r="M27" s="6">
        <f t="shared" si="0"/>
        <v>18333.333333333336</v>
      </c>
      <c r="N27">
        <v>5500</v>
      </c>
    </row>
    <row r="28" spans="1:19" ht="30" customHeight="1" x14ac:dyDescent="0.25">
      <c r="A28" s="10" t="s">
        <v>40</v>
      </c>
      <c r="B28" s="15" t="s">
        <v>67</v>
      </c>
      <c r="C28" s="15" t="s">
        <v>68</v>
      </c>
      <c r="D28" s="14">
        <v>14070</v>
      </c>
      <c r="E28" s="14">
        <v>2530.38</v>
      </c>
      <c r="F28" s="14">
        <v>0</v>
      </c>
      <c r="G28" s="14">
        <v>0</v>
      </c>
      <c r="H28" s="14">
        <v>0</v>
      </c>
      <c r="I28" s="14">
        <f t="shared" si="1"/>
        <v>11539.619999999999</v>
      </c>
      <c r="J28" s="78"/>
      <c r="K28" s="78"/>
      <c r="L28" s="78"/>
      <c r="M28" s="6">
        <f t="shared" si="0"/>
        <v>46900</v>
      </c>
      <c r="N28">
        <v>14000</v>
      </c>
    </row>
    <row r="29" spans="1:19" ht="30" customHeight="1" x14ac:dyDescent="0.25">
      <c r="A29" s="10" t="s">
        <v>40</v>
      </c>
      <c r="B29" s="10" t="s">
        <v>69</v>
      </c>
      <c r="C29" s="10" t="s">
        <v>70</v>
      </c>
      <c r="D29" s="14">
        <v>9750</v>
      </c>
      <c r="E29" s="14">
        <v>1528.04</v>
      </c>
      <c r="F29" s="14">
        <v>0</v>
      </c>
      <c r="G29" s="14">
        <v>0</v>
      </c>
      <c r="H29" s="14">
        <v>0</v>
      </c>
      <c r="I29" s="14">
        <f t="shared" si="1"/>
        <v>8221.9599999999991</v>
      </c>
      <c r="J29" s="78"/>
      <c r="K29" s="78"/>
      <c r="L29" s="78"/>
      <c r="M29" s="6">
        <f t="shared" si="0"/>
        <v>32500</v>
      </c>
      <c r="N29">
        <v>9500</v>
      </c>
      <c r="S29">
        <f>19500/2</f>
        <v>9750</v>
      </c>
    </row>
    <row r="30" spans="1:19" ht="30" customHeight="1" x14ac:dyDescent="0.25">
      <c r="A30" s="10" t="s">
        <v>40</v>
      </c>
      <c r="B30" s="10" t="s">
        <v>375</v>
      </c>
      <c r="C30" s="10" t="s">
        <v>71</v>
      </c>
      <c r="D30" s="14">
        <v>3200</v>
      </c>
      <c r="E30" s="14">
        <v>0</v>
      </c>
      <c r="F30" s="14">
        <v>0</v>
      </c>
      <c r="G30" s="14">
        <v>0</v>
      </c>
      <c r="H30" s="14">
        <v>0</v>
      </c>
      <c r="I30" s="14">
        <f t="shared" si="1"/>
        <v>3200</v>
      </c>
      <c r="J30" s="78"/>
      <c r="K30" s="78"/>
      <c r="L30" s="78"/>
      <c r="M30" s="6">
        <f t="shared" si="0"/>
        <v>10666.666666666668</v>
      </c>
      <c r="N30">
        <v>2800</v>
      </c>
    </row>
    <row r="31" spans="1:19" ht="30" customHeight="1" x14ac:dyDescent="0.25">
      <c r="A31" s="10" t="s">
        <v>40</v>
      </c>
      <c r="B31" s="10" t="s">
        <v>72</v>
      </c>
      <c r="C31" s="10" t="s">
        <v>73</v>
      </c>
      <c r="D31" s="14">
        <v>3000</v>
      </c>
      <c r="E31" s="14">
        <v>0</v>
      </c>
      <c r="F31" s="14">
        <v>0</v>
      </c>
      <c r="G31" s="14">
        <v>0</v>
      </c>
      <c r="H31" s="14">
        <v>0</v>
      </c>
      <c r="I31" s="14">
        <f t="shared" si="1"/>
        <v>3000</v>
      </c>
      <c r="J31" s="78"/>
      <c r="K31" s="78"/>
      <c r="L31" s="78"/>
      <c r="M31" s="6">
        <f t="shared" si="0"/>
        <v>10000</v>
      </c>
      <c r="N31">
        <v>2800</v>
      </c>
    </row>
    <row r="32" spans="1:19" ht="30" customHeight="1" x14ac:dyDescent="0.25">
      <c r="A32" s="10" t="s">
        <v>40</v>
      </c>
      <c r="B32" s="10" t="s">
        <v>72</v>
      </c>
      <c r="C32" s="10" t="s">
        <v>74</v>
      </c>
      <c r="D32" s="14">
        <v>3000</v>
      </c>
      <c r="E32" s="14">
        <v>0</v>
      </c>
      <c r="F32" s="14">
        <v>0</v>
      </c>
      <c r="G32" s="14">
        <v>0</v>
      </c>
      <c r="H32" s="14">
        <v>0</v>
      </c>
      <c r="I32" s="14">
        <f t="shared" si="1"/>
        <v>3000</v>
      </c>
      <c r="J32" s="78"/>
      <c r="K32" s="78"/>
      <c r="L32" s="78"/>
      <c r="M32" s="6">
        <f t="shared" si="0"/>
        <v>10000</v>
      </c>
      <c r="N32">
        <v>2800</v>
      </c>
    </row>
    <row r="33" spans="1:16" ht="30" customHeight="1" x14ac:dyDescent="0.25">
      <c r="A33" s="10" t="s">
        <v>40</v>
      </c>
      <c r="B33" s="10" t="s">
        <v>75</v>
      </c>
      <c r="C33" s="10" t="s">
        <v>76</v>
      </c>
      <c r="D33" s="14">
        <v>7500</v>
      </c>
      <c r="E33" s="14">
        <v>1047.45</v>
      </c>
      <c r="F33" s="14">
        <v>0</v>
      </c>
      <c r="G33" s="14">
        <v>0</v>
      </c>
      <c r="H33" s="14">
        <v>0</v>
      </c>
      <c r="I33" s="14">
        <f t="shared" si="1"/>
        <v>6452.55</v>
      </c>
      <c r="J33" s="78"/>
      <c r="K33" s="78"/>
      <c r="L33" s="78"/>
      <c r="M33" s="6">
        <f t="shared" si="0"/>
        <v>25000</v>
      </c>
      <c r="N33">
        <v>7300</v>
      </c>
    </row>
    <row r="34" spans="1:16" ht="30" customHeight="1" x14ac:dyDescent="0.25">
      <c r="A34" s="10" t="s">
        <v>40</v>
      </c>
      <c r="B34" s="10" t="s">
        <v>374</v>
      </c>
      <c r="C34" s="10" t="s">
        <v>77</v>
      </c>
      <c r="D34" s="14">
        <v>3200</v>
      </c>
      <c r="E34" s="14">
        <v>0</v>
      </c>
      <c r="F34" s="14">
        <v>0</v>
      </c>
      <c r="G34" s="14">
        <v>0</v>
      </c>
      <c r="H34" s="14">
        <v>0</v>
      </c>
      <c r="I34" s="14">
        <f t="shared" si="1"/>
        <v>3200</v>
      </c>
      <c r="J34" s="78"/>
      <c r="K34" s="78"/>
      <c r="L34" s="78"/>
      <c r="M34" s="6">
        <f t="shared" si="0"/>
        <v>10666.666666666668</v>
      </c>
      <c r="N34">
        <v>2800</v>
      </c>
    </row>
    <row r="35" spans="1:16" s="62" customFormat="1" ht="30" customHeight="1" x14ac:dyDescent="0.25">
      <c r="A35" s="10" t="s">
        <v>426</v>
      </c>
      <c r="B35" s="10" t="s">
        <v>235</v>
      </c>
      <c r="C35" s="10" t="s">
        <v>427</v>
      </c>
      <c r="D35" s="14">
        <v>2500</v>
      </c>
      <c r="E35" s="14">
        <v>0</v>
      </c>
      <c r="F35" s="14">
        <v>500</v>
      </c>
      <c r="G35" s="14">
        <v>0</v>
      </c>
      <c r="H35" s="14">
        <v>0</v>
      </c>
      <c r="I35" s="14">
        <f t="shared" si="1"/>
        <v>2000</v>
      </c>
      <c r="J35" s="73"/>
      <c r="K35" s="73"/>
      <c r="L35" s="73"/>
      <c r="M35" s="6">
        <f t="shared" si="0"/>
        <v>8333.3333333333321</v>
      </c>
    </row>
    <row r="36" spans="1:16" ht="30" customHeight="1" x14ac:dyDescent="0.25">
      <c r="A36" s="10" t="s">
        <v>40</v>
      </c>
      <c r="B36" s="10" t="s">
        <v>78</v>
      </c>
      <c r="C36" s="10" t="s">
        <v>79</v>
      </c>
      <c r="D36" s="14">
        <v>4000</v>
      </c>
      <c r="E36" s="14">
        <v>0</v>
      </c>
      <c r="F36" s="14">
        <v>0</v>
      </c>
      <c r="G36" s="14">
        <v>0</v>
      </c>
      <c r="H36" s="14">
        <v>0</v>
      </c>
      <c r="I36" s="14">
        <f t="shared" si="1"/>
        <v>4000</v>
      </c>
      <c r="J36" s="78"/>
      <c r="K36" s="78"/>
      <c r="L36" s="78"/>
      <c r="M36" s="6">
        <f t="shared" si="0"/>
        <v>13333.333333333334</v>
      </c>
      <c r="N36">
        <v>3500</v>
      </c>
      <c r="P36">
        <f>266.66*2</f>
        <v>533.32000000000005</v>
      </c>
    </row>
    <row r="37" spans="1:16" ht="30" customHeight="1" x14ac:dyDescent="0.25">
      <c r="A37" s="10" t="s">
        <v>40</v>
      </c>
      <c r="B37" s="10" t="s">
        <v>78</v>
      </c>
      <c r="C37" s="10" t="s">
        <v>80</v>
      </c>
      <c r="D37" s="14">
        <v>3000</v>
      </c>
      <c r="E37" s="14">
        <v>0</v>
      </c>
      <c r="F37" s="14">
        <v>500</v>
      </c>
      <c r="G37" s="14">
        <v>0</v>
      </c>
      <c r="H37" s="14">
        <v>0</v>
      </c>
      <c r="I37" s="14">
        <f t="shared" si="1"/>
        <v>2500</v>
      </c>
      <c r="J37" s="78"/>
      <c r="K37" s="78"/>
      <c r="L37" s="78"/>
      <c r="M37" s="6">
        <f t="shared" si="0"/>
        <v>10000</v>
      </c>
      <c r="N37">
        <v>3000</v>
      </c>
    </row>
    <row r="38" spans="1:16" ht="30" customHeight="1" x14ac:dyDescent="0.25">
      <c r="A38" s="10" t="s">
        <v>40</v>
      </c>
      <c r="B38" s="15" t="s">
        <v>81</v>
      </c>
      <c r="C38" s="15" t="s">
        <v>82</v>
      </c>
      <c r="D38" s="14">
        <v>3000</v>
      </c>
      <c r="E38" s="14">
        <v>0</v>
      </c>
      <c r="F38" s="14">
        <v>0</v>
      </c>
      <c r="G38" s="14">
        <v>0</v>
      </c>
      <c r="H38" s="14">
        <v>0</v>
      </c>
      <c r="I38" s="14">
        <f t="shared" si="1"/>
        <v>3000</v>
      </c>
      <c r="J38" s="78"/>
      <c r="K38" s="78"/>
      <c r="L38" s="78"/>
      <c r="M38" s="6">
        <f t="shared" si="0"/>
        <v>10000</v>
      </c>
      <c r="N38">
        <v>2800</v>
      </c>
    </row>
    <row r="39" spans="1:16" ht="30" customHeight="1" x14ac:dyDescent="0.25">
      <c r="A39" s="10" t="s">
        <v>40</v>
      </c>
      <c r="B39" s="10" t="s">
        <v>294</v>
      </c>
      <c r="C39" s="10" t="s">
        <v>83</v>
      </c>
      <c r="D39" s="14">
        <v>3000</v>
      </c>
      <c r="E39" s="14">
        <v>0</v>
      </c>
      <c r="F39" s="14">
        <v>0</v>
      </c>
      <c r="G39" s="14">
        <v>0</v>
      </c>
      <c r="H39" s="14">
        <v>0</v>
      </c>
      <c r="I39" s="14">
        <f t="shared" si="1"/>
        <v>3000</v>
      </c>
      <c r="J39" s="78"/>
      <c r="K39" s="78"/>
      <c r="L39" s="78"/>
      <c r="M39" s="6">
        <f t="shared" si="0"/>
        <v>10000</v>
      </c>
      <c r="N39">
        <v>3000</v>
      </c>
    </row>
    <row r="40" spans="1:16" ht="30" customHeight="1" x14ac:dyDescent="0.25">
      <c r="A40" s="10" t="s">
        <v>40</v>
      </c>
      <c r="B40" s="10" t="s">
        <v>84</v>
      </c>
      <c r="C40" s="10" t="s">
        <v>85</v>
      </c>
      <c r="D40" s="14">
        <v>2000</v>
      </c>
      <c r="E40" s="14">
        <v>0</v>
      </c>
      <c r="F40" s="14">
        <v>0</v>
      </c>
      <c r="G40" s="14">
        <v>0</v>
      </c>
      <c r="H40" s="14">
        <v>0</v>
      </c>
      <c r="I40" s="14">
        <f t="shared" si="1"/>
        <v>2000</v>
      </c>
      <c r="J40" s="78"/>
      <c r="K40" s="78"/>
      <c r="L40" s="78"/>
      <c r="M40" s="6">
        <f t="shared" si="0"/>
        <v>6666.666666666667</v>
      </c>
      <c r="N40">
        <v>1500</v>
      </c>
    </row>
    <row r="41" spans="1:16" ht="30" customHeight="1" x14ac:dyDescent="0.25">
      <c r="A41" s="10" t="s">
        <v>40</v>
      </c>
      <c r="B41" s="15" t="s">
        <v>86</v>
      </c>
      <c r="C41" s="15" t="s">
        <v>305</v>
      </c>
      <c r="D41" s="14">
        <v>4000</v>
      </c>
      <c r="E41" s="14">
        <v>0</v>
      </c>
      <c r="F41" s="14">
        <v>500</v>
      </c>
      <c r="G41" s="14">
        <v>0</v>
      </c>
      <c r="H41" s="14">
        <v>0</v>
      </c>
      <c r="I41" s="14">
        <f t="shared" si="1"/>
        <v>3500</v>
      </c>
      <c r="J41" s="78"/>
      <c r="K41" s="78"/>
      <c r="L41" s="78"/>
      <c r="M41" s="6">
        <f t="shared" si="0"/>
        <v>13333.333333333334</v>
      </c>
      <c r="N41">
        <v>3500</v>
      </c>
    </row>
    <row r="42" spans="1:16" ht="30" customHeight="1" x14ac:dyDescent="0.25">
      <c r="A42" s="10" t="s">
        <v>40</v>
      </c>
      <c r="B42" s="15" t="s">
        <v>87</v>
      </c>
      <c r="C42" s="15" t="s">
        <v>306</v>
      </c>
      <c r="D42" s="14">
        <v>2500</v>
      </c>
      <c r="E42" s="14">
        <v>0</v>
      </c>
      <c r="F42" s="14">
        <v>0</v>
      </c>
      <c r="G42" s="14">
        <v>0</v>
      </c>
      <c r="H42" s="14">
        <v>0</v>
      </c>
      <c r="I42" s="14">
        <f t="shared" si="1"/>
        <v>2500</v>
      </c>
      <c r="J42" s="78"/>
      <c r="K42" s="78"/>
      <c r="L42" s="78"/>
      <c r="M42" s="6">
        <f t="shared" si="0"/>
        <v>8333.3333333333321</v>
      </c>
      <c r="N42">
        <v>2500</v>
      </c>
    </row>
    <row r="43" spans="1:16" ht="30" customHeight="1" x14ac:dyDescent="0.25">
      <c r="A43" s="10" t="s">
        <v>40</v>
      </c>
      <c r="B43" s="15" t="s">
        <v>88</v>
      </c>
      <c r="C43" s="15" t="s">
        <v>307</v>
      </c>
      <c r="D43" s="14">
        <v>3500</v>
      </c>
      <c r="E43" s="14">
        <v>0</v>
      </c>
      <c r="F43" s="14">
        <v>0</v>
      </c>
      <c r="G43" s="14">
        <v>0</v>
      </c>
      <c r="H43" s="14">
        <v>0</v>
      </c>
      <c r="I43" s="14">
        <f t="shared" si="1"/>
        <v>3500</v>
      </c>
      <c r="J43" s="78"/>
      <c r="K43" s="78"/>
      <c r="L43" s="78"/>
      <c r="M43" s="6">
        <f t="shared" si="0"/>
        <v>11666.666666666668</v>
      </c>
      <c r="N43">
        <v>3000</v>
      </c>
    </row>
    <row r="44" spans="1:16" ht="30" customHeight="1" x14ac:dyDescent="0.25">
      <c r="A44" s="10" t="s">
        <v>40</v>
      </c>
      <c r="B44" s="15" t="s">
        <v>89</v>
      </c>
      <c r="C44" s="15" t="s">
        <v>90</v>
      </c>
      <c r="D44" s="14">
        <v>4500</v>
      </c>
      <c r="E44" s="14">
        <v>0</v>
      </c>
      <c r="F44" s="14">
        <v>500</v>
      </c>
      <c r="G44" s="14">
        <v>0</v>
      </c>
      <c r="H44" s="14">
        <v>0</v>
      </c>
      <c r="I44" s="14">
        <f t="shared" si="1"/>
        <v>4000</v>
      </c>
      <c r="J44" s="78"/>
      <c r="K44" s="78"/>
      <c r="L44" s="78"/>
      <c r="M44" s="6">
        <f t="shared" si="0"/>
        <v>15000</v>
      </c>
      <c r="N44">
        <v>4000</v>
      </c>
    </row>
    <row r="45" spans="1:16" ht="30" customHeight="1" x14ac:dyDescent="0.25">
      <c r="A45" s="10" t="s">
        <v>40</v>
      </c>
      <c r="B45" s="15" t="s">
        <v>91</v>
      </c>
      <c r="C45" s="15" t="s">
        <v>92</v>
      </c>
      <c r="D45" s="14">
        <v>2800</v>
      </c>
      <c r="E45" s="14">
        <v>0</v>
      </c>
      <c r="F45" s="14">
        <v>0</v>
      </c>
      <c r="G45" s="14">
        <v>0</v>
      </c>
      <c r="H45" s="14">
        <v>0</v>
      </c>
      <c r="I45" s="14">
        <f t="shared" si="1"/>
        <v>2800</v>
      </c>
      <c r="J45" s="78"/>
      <c r="K45" s="78"/>
      <c r="L45" s="78"/>
      <c r="M45" s="6">
        <f t="shared" si="0"/>
        <v>9333.3333333333321</v>
      </c>
      <c r="N45">
        <v>2800</v>
      </c>
    </row>
    <row r="46" spans="1:16" ht="30" customHeight="1" x14ac:dyDescent="0.25">
      <c r="A46" s="10" t="s">
        <v>40</v>
      </c>
      <c r="B46" s="15" t="s">
        <v>93</v>
      </c>
      <c r="C46" s="15" t="s">
        <v>94</v>
      </c>
      <c r="D46" s="14">
        <v>2500</v>
      </c>
      <c r="E46" s="14">
        <v>0</v>
      </c>
      <c r="F46" s="14">
        <v>0</v>
      </c>
      <c r="G46" s="14">
        <v>0</v>
      </c>
      <c r="H46" s="14">
        <v>0</v>
      </c>
      <c r="I46" s="14">
        <f t="shared" si="1"/>
        <v>2500</v>
      </c>
      <c r="J46" s="78"/>
      <c r="K46" s="78"/>
      <c r="L46" s="78"/>
      <c r="M46" s="6">
        <f t="shared" si="0"/>
        <v>8333.3333333333321</v>
      </c>
      <c r="N46">
        <v>2200</v>
      </c>
    </row>
    <row r="47" spans="1:16" ht="30" customHeight="1" x14ac:dyDescent="0.25">
      <c r="A47" s="10" t="s">
        <v>40</v>
      </c>
      <c r="B47" s="15" t="s">
        <v>95</v>
      </c>
      <c r="C47" s="15" t="s">
        <v>96</v>
      </c>
      <c r="D47" s="14">
        <v>6500</v>
      </c>
      <c r="E47" s="14">
        <v>0</v>
      </c>
      <c r="F47" s="14">
        <v>0</v>
      </c>
      <c r="G47" s="14">
        <v>0</v>
      </c>
      <c r="H47" s="14">
        <v>0</v>
      </c>
      <c r="I47" s="14">
        <f t="shared" si="1"/>
        <v>6500</v>
      </c>
      <c r="J47" s="78"/>
      <c r="K47" s="78"/>
      <c r="L47" s="78"/>
      <c r="M47" s="6">
        <f t="shared" si="0"/>
        <v>21666.666666666664</v>
      </c>
      <c r="N47">
        <v>6400</v>
      </c>
    </row>
    <row r="48" spans="1:16" ht="30" customHeight="1" x14ac:dyDescent="0.25">
      <c r="A48" s="10" t="s">
        <v>40</v>
      </c>
      <c r="B48" s="10" t="s">
        <v>97</v>
      </c>
      <c r="C48" s="10" t="s">
        <v>98</v>
      </c>
      <c r="D48" s="14">
        <v>4000</v>
      </c>
      <c r="E48" s="14">
        <v>0</v>
      </c>
      <c r="F48" s="14">
        <v>0</v>
      </c>
      <c r="G48" s="14">
        <v>0</v>
      </c>
      <c r="H48" s="14">
        <v>0</v>
      </c>
      <c r="I48" s="14">
        <f t="shared" si="1"/>
        <v>4000</v>
      </c>
      <c r="J48" s="78"/>
      <c r="K48" s="78"/>
      <c r="L48" s="78"/>
      <c r="M48" s="6">
        <f t="shared" si="0"/>
        <v>13333.333333333334</v>
      </c>
      <c r="N48">
        <v>4000</v>
      </c>
    </row>
    <row r="49" spans="1:14" ht="30" customHeight="1" x14ac:dyDescent="0.25">
      <c r="A49" s="10" t="s">
        <v>40</v>
      </c>
      <c r="B49" s="15" t="s">
        <v>99</v>
      </c>
      <c r="C49" s="15" t="s">
        <v>100</v>
      </c>
      <c r="D49" s="14">
        <v>4000</v>
      </c>
      <c r="E49" s="14">
        <v>0</v>
      </c>
      <c r="F49" s="14">
        <v>0</v>
      </c>
      <c r="G49" s="14">
        <v>0</v>
      </c>
      <c r="H49" s="14">
        <v>0</v>
      </c>
      <c r="I49" s="14">
        <f t="shared" si="1"/>
        <v>4000</v>
      </c>
      <c r="J49" s="78"/>
      <c r="K49" s="78"/>
      <c r="L49" s="78"/>
      <c r="M49" s="6">
        <f t="shared" si="0"/>
        <v>13333.333333333334</v>
      </c>
      <c r="N49">
        <v>3000</v>
      </c>
    </row>
    <row r="50" spans="1:14" ht="30" customHeight="1" x14ac:dyDescent="0.25">
      <c r="A50" s="10" t="s">
        <v>40</v>
      </c>
      <c r="B50" s="10" t="s">
        <v>101</v>
      </c>
      <c r="C50" s="10" t="s">
        <v>102</v>
      </c>
      <c r="D50" s="14">
        <v>2300</v>
      </c>
      <c r="E50" s="14">
        <v>0</v>
      </c>
      <c r="F50" s="14">
        <v>0</v>
      </c>
      <c r="G50" s="14">
        <v>0</v>
      </c>
      <c r="H50" s="14">
        <v>0</v>
      </c>
      <c r="I50" s="14">
        <f t="shared" si="1"/>
        <v>2300</v>
      </c>
      <c r="J50" s="78"/>
      <c r="K50" s="78"/>
      <c r="L50" s="78"/>
      <c r="M50" s="6">
        <f t="shared" si="0"/>
        <v>7666.666666666667</v>
      </c>
      <c r="N50">
        <v>2300</v>
      </c>
    </row>
    <row r="51" spans="1:14" ht="30" customHeight="1" x14ac:dyDescent="0.25">
      <c r="A51" s="10" t="s">
        <v>40</v>
      </c>
      <c r="B51" s="10" t="s">
        <v>103</v>
      </c>
      <c r="C51" s="10" t="s">
        <v>308</v>
      </c>
      <c r="D51" s="14">
        <v>4000</v>
      </c>
      <c r="E51" s="14">
        <v>0</v>
      </c>
      <c r="F51" s="14">
        <v>0</v>
      </c>
      <c r="G51" s="14">
        <v>0</v>
      </c>
      <c r="H51" s="14">
        <v>0</v>
      </c>
      <c r="I51" s="14">
        <f t="shared" si="1"/>
        <v>4000</v>
      </c>
      <c r="J51" s="78"/>
      <c r="K51" s="78"/>
      <c r="L51" s="78"/>
      <c r="M51" s="6">
        <f t="shared" si="0"/>
        <v>13333.333333333334</v>
      </c>
      <c r="N51">
        <v>4000</v>
      </c>
    </row>
    <row r="52" spans="1:14" ht="30" customHeight="1" x14ac:dyDescent="0.25">
      <c r="A52" s="10" t="s">
        <v>40</v>
      </c>
      <c r="B52" s="10" t="s">
        <v>103</v>
      </c>
      <c r="C52" s="15" t="s">
        <v>104</v>
      </c>
      <c r="D52" s="14">
        <v>3000</v>
      </c>
      <c r="E52" s="14">
        <v>0</v>
      </c>
      <c r="F52" s="14">
        <v>0</v>
      </c>
      <c r="G52" s="14">
        <v>0</v>
      </c>
      <c r="H52" s="14">
        <v>0</v>
      </c>
      <c r="I52" s="14">
        <f t="shared" si="1"/>
        <v>3000</v>
      </c>
      <c r="J52" s="78"/>
      <c r="K52" s="78"/>
      <c r="L52" s="78"/>
      <c r="M52" s="6">
        <f t="shared" si="0"/>
        <v>10000</v>
      </c>
      <c r="N52">
        <v>2800</v>
      </c>
    </row>
    <row r="53" spans="1:14" ht="30" customHeight="1" x14ac:dyDescent="0.25">
      <c r="A53" s="10" t="s">
        <v>40</v>
      </c>
      <c r="B53" s="10" t="s">
        <v>105</v>
      </c>
      <c r="C53" s="10" t="s">
        <v>106</v>
      </c>
      <c r="D53" s="14">
        <v>4500</v>
      </c>
      <c r="E53" s="14">
        <v>0</v>
      </c>
      <c r="F53" s="14">
        <v>0</v>
      </c>
      <c r="G53" s="14">
        <v>0</v>
      </c>
      <c r="H53" s="14">
        <v>0</v>
      </c>
      <c r="I53" s="14">
        <f t="shared" si="1"/>
        <v>4500</v>
      </c>
      <c r="J53" s="78"/>
      <c r="K53" s="78"/>
      <c r="L53" s="78"/>
      <c r="M53" s="6">
        <f t="shared" si="0"/>
        <v>15000</v>
      </c>
      <c r="N53">
        <v>4000</v>
      </c>
    </row>
    <row r="54" spans="1:14" ht="30" customHeight="1" x14ac:dyDescent="0.25">
      <c r="A54" s="10" t="s">
        <v>40</v>
      </c>
      <c r="B54" s="10" t="s">
        <v>108</v>
      </c>
      <c r="C54" s="10" t="s">
        <v>109</v>
      </c>
      <c r="D54" s="14">
        <v>2800</v>
      </c>
      <c r="E54" s="14">
        <v>0</v>
      </c>
      <c r="F54" s="14">
        <v>0</v>
      </c>
      <c r="G54" s="14">
        <v>0</v>
      </c>
      <c r="H54" s="14">
        <v>0</v>
      </c>
      <c r="I54" s="14">
        <f t="shared" si="1"/>
        <v>2800</v>
      </c>
      <c r="J54" s="78"/>
      <c r="K54" s="78"/>
      <c r="L54" s="78"/>
      <c r="M54" s="6">
        <f t="shared" si="0"/>
        <v>9333.3333333333321</v>
      </c>
      <c r="N54">
        <v>2500</v>
      </c>
    </row>
    <row r="55" spans="1:14" ht="30" customHeight="1" x14ac:dyDescent="0.25">
      <c r="A55" s="10" t="s">
        <v>40</v>
      </c>
      <c r="B55" s="10" t="s">
        <v>295</v>
      </c>
      <c r="C55" s="10" t="s">
        <v>309</v>
      </c>
      <c r="D55" s="14">
        <v>4000</v>
      </c>
      <c r="E55" s="14">
        <v>0</v>
      </c>
      <c r="F55" s="14">
        <v>0</v>
      </c>
      <c r="G55" s="14">
        <v>0</v>
      </c>
      <c r="H55" s="14">
        <v>0</v>
      </c>
      <c r="I55" s="14">
        <f t="shared" si="1"/>
        <v>4000</v>
      </c>
      <c r="J55" s="78"/>
      <c r="K55" s="78"/>
      <c r="L55" s="78"/>
      <c r="M55" s="6">
        <f t="shared" si="0"/>
        <v>13333.333333333334</v>
      </c>
      <c r="N55">
        <v>3500</v>
      </c>
    </row>
    <row r="56" spans="1:14" ht="30" customHeight="1" x14ac:dyDescent="0.25">
      <c r="A56" s="10" t="s">
        <v>40</v>
      </c>
      <c r="B56" s="10" t="s">
        <v>112</v>
      </c>
      <c r="C56" s="10" t="s">
        <v>113</v>
      </c>
      <c r="D56" s="14">
        <v>3000</v>
      </c>
      <c r="E56" s="14">
        <v>0</v>
      </c>
      <c r="F56" s="14">
        <v>0</v>
      </c>
      <c r="G56" s="14">
        <v>0</v>
      </c>
      <c r="H56" s="14">
        <v>0</v>
      </c>
      <c r="I56" s="14">
        <f t="shared" si="1"/>
        <v>3000</v>
      </c>
      <c r="J56" s="78"/>
      <c r="K56" s="78"/>
      <c r="L56" s="78"/>
      <c r="M56" s="6">
        <f t="shared" si="0"/>
        <v>10000</v>
      </c>
      <c r="N56">
        <v>2800</v>
      </c>
    </row>
    <row r="57" spans="1:14" ht="30" customHeight="1" x14ac:dyDescent="0.25">
      <c r="A57" s="10" t="s">
        <v>40</v>
      </c>
      <c r="B57" s="10" t="s">
        <v>114</v>
      </c>
      <c r="C57" s="10" t="s">
        <v>115</v>
      </c>
      <c r="D57" s="14">
        <v>3500</v>
      </c>
      <c r="E57" s="14">
        <v>0</v>
      </c>
      <c r="F57" s="14">
        <v>0</v>
      </c>
      <c r="G57" s="14">
        <v>0</v>
      </c>
      <c r="H57" s="14">
        <v>0</v>
      </c>
      <c r="I57" s="14">
        <f t="shared" si="1"/>
        <v>3500</v>
      </c>
      <c r="J57" s="78"/>
      <c r="K57" s="78"/>
      <c r="L57" s="78"/>
      <c r="M57" s="6">
        <f t="shared" si="0"/>
        <v>11666.666666666668</v>
      </c>
      <c r="N57">
        <v>3300</v>
      </c>
    </row>
    <row r="58" spans="1:14" ht="30" customHeight="1" x14ac:dyDescent="0.25">
      <c r="A58" s="10" t="s">
        <v>40</v>
      </c>
      <c r="B58" s="10" t="s">
        <v>116</v>
      </c>
      <c r="C58" s="10" t="s">
        <v>117</v>
      </c>
      <c r="D58" s="14">
        <v>2000</v>
      </c>
      <c r="E58" s="14">
        <v>0</v>
      </c>
      <c r="F58" s="14">
        <v>0</v>
      </c>
      <c r="G58" s="14">
        <v>0</v>
      </c>
      <c r="H58" s="14">
        <v>0</v>
      </c>
      <c r="I58" s="14">
        <f t="shared" si="1"/>
        <v>2000</v>
      </c>
      <c r="J58" s="78"/>
      <c r="K58" s="78"/>
      <c r="L58" s="78"/>
      <c r="M58" s="6">
        <f t="shared" si="0"/>
        <v>6666.666666666667</v>
      </c>
      <c r="N58">
        <v>2000</v>
      </c>
    </row>
    <row r="59" spans="1:14" ht="30" customHeight="1" x14ac:dyDescent="0.25">
      <c r="A59" s="10" t="s">
        <v>40</v>
      </c>
      <c r="B59" s="10" t="s">
        <v>118</v>
      </c>
      <c r="C59" s="10" t="s">
        <v>119</v>
      </c>
      <c r="D59" s="14">
        <v>4000</v>
      </c>
      <c r="E59" s="14">
        <v>0</v>
      </c>
      <c r="F59" s="14">
        <v>0</v>
      </c>
      <c r="G59" s="14">
        <v>0</v>
      </c>
      <c r="H59" s="14">
        <v>0</v>
      </c>
      <c r="I59" s="14">
        <f t="shared" si="1"/>
        <v>4000</v>
      </c>
      <c r="J59" s="78"/>
      <c r="K59" s="78"/>
      <c r="L59" s="78"/>
      <c r="M59" s="6">
        <f t="shared" si="0"/>
        <v>13333.333333333334</v>
      </c>
      <c r="N59">
        <v>3800</v>
      </c>
    </row>
    <row r="60" spans="1:14" ht="30" customHeight="1" x14ac:dyDescent="0.25">
      <c r="A60" s="10" t="s">
        <v>40</v>
      </c>
      <c r="B60" s="10" t="s">
        <v>120</v>
      </c>
      <c r="C60" s="10" t="s">
        <v>121</v>
      </c>
      <c r="D60" s="14">
        <v>3500</v>
      </c>
      <c r="E60" s="14">
        <v>0</v>
      </c>
      <c r="F60" s="14">
        <v>0</v>
      </c>
      <c r="G60" s="14">
        <v>0</v>
      </c>
      <c r="H60" s="14">
        <v>0</v>
      </c>
      <c r="I60" s="14">
        <f t="shared" si="1"/>
        <v>3500</v>
      </c>
      <c r="J60" s="78"/>
      <c r="K60" s="78"/>
      <c r="L60" s="78"/>
      <c r="M60" s="6">
        <f t="shared" si="0"/>
        <v>11666.666666666668</v>
      </c>
      <c r="N60">
        <v>3000</v>
      </c>
    </row>
    <row r="61" spans="1:14" ht="30" customHeight="1" x14ac:dyDescent="0.25">
      <c r="A61" s="10" t="s">
        <v>40</v>
      </c>
      <c r="B61" s="10" t="s">
        <v>124</v>
      </c>
      <c r="C61" s="10" t="s">
        <v>123</v>
      </c>
      <c r="D61" s="14">
        <v>4000</v>
      </c>
      <c r="E61" s="14">
        <v>0</v>
      </c>
      <c r="F61" s="14">
        <v>0</v>
      </c>
      <c r="G61" s="14">
        <v>0</v>
      </c>
      <c r="H61" s="14">
        <v>0</v>
      </c>
      <c r="I61" s="14">
        <f t="shared" si="1"/>
        <v>4000</v>
      </c>
      <c r="J61" s="78"/>
      <c r="K61" s="78"/>
      <c r="L61" s="78"/>
      <c r="M61" s="6">
        <f t="shared" si="0"/>
        <v>13333.333333333334</v>
      </c>
      <c r="N61">
        <v>3500</v>
      </c>
    </row>
    <row r="62" spans="1:14" ht="30" customHeight="1" x14ac:dyDescent="0.25">
      <c r="A62" s="10" t="s">
        <v>40</v>
      </c>
      <c r="B62" s="10" t="s">
        <v>376</v>
      </c>
      <c r="C62" s="10" t="s">
        <v>377</v>
      </c>
      <c r="D62" s="14">
        <v>2500</v>
      </c>
      <c r="E62" s="14">
        <v>0</v>
      </c>
      <c r="F62" s="14">
        <v>0</v>
      </c>
      <c r="G62" s="14">
        <v>0</v>
      </c>
      <c r="H62" s="14">
        <v>0</v>
      </c>
      <c r="I62" s="14">
        <f t="shared" si="1"/>
        <v>2500</v>
      </c>
      <c r="J62" s="54"/>
      <c r="K62" s="54"/>
      <c r="L62" s="54"/>
      <c r="M62" s="6">
        <f t="shared" si="0"/>
        <v>8333.3333333333321</v>
      </c>
      <c r="N62">
        <v>1600</v>
      </c>
    </row>
    <row r="63" spans="1:14" ht="30" customHeight="1" x14ac:dyDescent="0.25">
      <c r="A63" s="10" t="s">
        <v>40</v>
      </c>
      <c r="B63" s="10" t="s">
        <v>122</v>
      </c>
      <c r="C63" s="10" t="s">
        <v>125</v>
      </c>
      <c r="D63" s="14">
        <v>3200</v>
      </c>
      <c r="E63" s="14">
        <v>0</v>
      </c>
      <c r="F63" s="14">
        <v>0</v>
      </c>
      <c r="G63" s="14">
        <v>0</v>
      </c>
      <c r="H63" s="14">
        <v>0</v>
      </c>
      <c r="I63" s="14">
        <f t="shared" si="1"/>
        <v>3200</v>
      </c>
      <c r="J63" s="78"/>
      <c r="K63" s="78"/>
      <c r="L63" s="78"/>
      <c r="M63" s="6">
        <f t="shared" si="0"/>
        <v>10666.666666666668</v>
      </c>
      <c r="N63">
        <v>3000</v>
      </c>
    </row>
    <row r="64" spans="1:14" ht="30" customHeight="1" x14ac:dyDescent="0.25">
      <c r="A64" s="10" t="s">
        <v>40</v>
      </c>
      <c r="B64" s="10" t="s">
        <v>126</v>
      </c>
      <c r="C64" s="10" t="s">
        <v>310</v>
      </c>
      <c r="D64" s="14">
        <v>4500</v>
      </c>
      <c r="E64" s="14">
        <v>0</v>
      </c>
      <c r="F64" s="14">
        <v>0</v>
      </c>
      <c r="G64" s="14">
        <v>0</v>
      </c>
      <c r="H64" s="14">
        <v>0</v>
      </c>
      <c r="I64" s="14">
        <f t="shared" si="1"/>
        <v>4500</v>
      </c>
      <c r="J64" s="78"/>
      <c r="K64" s="78"/>
      <c r="L64" s="78"/>
      <c r="M64" s="6">
        <f t="shared" si="0"/>
        <v>15000</v>
      </c>
      <c r="N64">
        <v>4300</v>
      </c>
    </row>
    <row r="65" spans="1:14" ht="30" customHeight="1" x14ac:dyDescent="0.25">
      <c r="A65" s="10" t="s">
        <v>40</v>
      </c>
      <c r="B65" s="10" t="s">
        <v>127</v>
      </c>
      <c r="C65" s="10" t="s">
        <v>128</v>
      </c>
      <c r="D65" s="14">
        <v>3200</v>
      </c>
      <c r="E65" s="14">
        <v>0</v>
      </c>
      <c r="F65" s="14">
        <v>0</v>
      </c>
      <c r="G65" s="14">
        <v>0</v>
      </c>
      <c r="H65" s="14">
        <v>0</v>
      </c>
      <c r="I65" s="14">
        <f t="shared" si="1"/>
        <v>3200</v>
      </c>
      <c r="J65" s="78"/>
      <c r="K65" s="78"/>
      <c r="L65" s="78"/>
      <c r="M65" s="6">
        <f t="shared" si="0"/>
        <v>10666.666666666668</v>
      </c>
      <c r="N65">
        <v>3300</v>
      </c>
    </row>
    <row r="66" spans="1:14" ht="30" customHeight="1" x14ac:dyDescent="0.25">
      <c r="A66" s="10" t="s">
        <v>40</v>
      </c>
      <c r="B66" s="10" t="s">
        <v>130</v>
      </c>
      <c r="C66" s="10" t="s">
        <v>131</v>
      </c>
      <c r="D66" s="14">
        <v>4000</v>
      </c>
      <c r="E66" s="14">
        <v>0</v>
      </c>
      <c r="F66" s="14">
        <v>0</v>
      </c>
      <c r="G66" s="14">
        <v>0</v>
      </c>
      <c r="H66" s="14">
        <v>0</v>
      </c>
      <c r="I66" s="14">
        <f t="shared" si="1"/>
        <v>4000</v>
      </c>
      <c r="J66" s="78"/>
      <c r="K66" s="78"/>
      <c r="L66" s="78"/>
      <c r="M66" s="6">
        <f t="shared" si="0"/>
        <v>13333.333333333334</v>
      </c>
      <c r="N66">
        <v>3500</v>
      </c>
    </row>
    <row r="67" spans="1:14" ht="30" customHeight="1" x14ac:dyDescent="0.25">
      <c r="A67" s="10" t="s">
        <v>40</v>
      </c>
      <c r="B67" s="10" t="s">
        <v>132</v>
      </c>
      <c r="C67" s="10" t="s">
        <v>133</v>
      </c>
      <c r="D67" s="14">
        <v>3000</v>
      </c>
      <c r="E67" s="14">
        <v>0</v>
      </c>
      <c r="F67" s="14">
        <v>0</v>
      </c>
      <c r="G67" s="14">
        <v>0</v>
      </c>
      <c r="H67" s="14">
        <v>0</v>
      </c>
      <c r="I67" s="14">
        <f t="shared" si="1"/>
        <v>3000</v>
      </c>
      <c r="J67" s="78"/>
      <c r="K67" s="78"/>
      <c r="L67" s="78"/>
      <c r="M67" s="6">
        <f t="shared" si="0"/>
        <v>10000</v>
      </c>
      <c r="N67">
        <v>2500</v>
      </c>
    </row>
    <row r="68" spans="1:14" ht="30" customHeight="1" x14ac:dyDescent="0.25">
      <c r="A68" s="10" t="s">
        <v>40</v>
      </c>
      <c r="B68" s="10" t="s">
        <v>132</v>
      </c>
      <c r="C68" s="10" t="s">
        <v>134</v>
      </c>
      <c r="D68" s="14">
        <v>3500</v>
      </c>
      <c r="E68" s="14">
        <v>0</v>
      </c>
      <c r="F68" s="14">
        <v>0</v>
      </c>
      <c r="G68" s="14">
        <v>0</v>
      </c>
      <c r="H68" s="14">
        <v>0</v>
      </c>
      <c r="I68" s="14">
        <f t="shared" si="1"/>
        <v>3500</v>
      </c>
      <c r="J68" s="78"/>
      <c r="K68" s="78"/>
      <c r="L68" s="78"/>
      <c r="M68" s="6">
        <f t="shared" si="0"/>
        <v>11666.666666666668</v>
      </c>
      <c r="N68">
        <v>3300</v>
      </c>
    </row>
    <row r="69" spans="1:14" ht="30" customHeight="1" x14ac:dyDescent="0.25">
      <c r="A69" s="10" t="s">
        <v>40</v>
      </c>
      <c r="B69" s="10" t="s">
        <v>135</v>
      </c>
      <c r="C69" s="10" t="s">
        <v>136</v>
      </c>
      <c r="D69" s="14">
        <v>4000</v>
      </c>
      <c r="E69" s="14">
        <v>0</v>
      </c>
      <c r="F69" s="14">
        <v>0</v>
      </c>
      <c r="G69" s="14">
        <v>0</v>
      </c>
      <c r="H69" s="14">
        <v>0</v>
      </c>
      <c r="I69" s="14">
        <f t="shared" si="1"/>
        <v>4000</v>
      </c>
      <c r="J69" s="78"/>
      <c r="K69" s="78"/>
      <c r="L69" s="78"/>
      <c r="M69" s="6">
        <f t="shared" si="0"/>
        <v>13333.333333333334</v>
      </c>
      <c r="N69">
        <v>3500</v>
      </c>
    </row>
    <row r="70" spans="1:14" ht="30" customHeight="1" x14ac:dyDescent="0.25">
      <c r="A70" s="10" t="s">
        <v>40</v>
      </c>
      <c r="B70" s="10" t="s">
        <v>43</v>
      </c>
      <c r="C70" s="10" t="s">
        <v>137</v>
      </c>
      <c r="D70" s="14">
        <v>4000</v>
      </c>
      <c r="E70" s="14">
        <v>0</v>
      </c>
      <c r="F70" s="14">
        <v>0</v>
      </c>
      <c r="G70" s="14">
        <v>0</v>
      </c>
      <c r="H70" s="14">
        <v>0</v>
      </c>
      <c r="I70" s="14">
        <f t="shared" si="1"/>
        <v>4000</v>
      </c>
      <c r="J70" s="78"/>
      <c r="K70" s="78"/>
      <c r="L70" s="78"/>
      <c r="M70" s="6">
        <f t="shared" si="0"/>
        <v>13333.333333333334</v>
      </c>
      <c r="N70">
        <v>2300</v>
      </c>
    </row>
    <row r="71" spans="1:14" ht="30" customHeight="1" x14ac:dyDescent="0.25">
      <c r="A71" s="10" t="s">
        <v>40</v>
      </c>
      <c r="B71" s="10" t="s">
        <v>43</v>
      </c>
      <c r="C71" s="10" t="s">
        <v>138</v>
      </c>
      <c r="D71" s="14">
        <v>2000</v>
      </c>
      <c r="E71" s="14">
        <v>0</v>
      </c>
      <c r="F71" s="14">
        <v>0</v>
      </c>
      <c r="G71" s="14">
        <v>0</v>
      </c>
      <c r="H71" s="14">
        <v>0</v>
      </c>
      <c r="I71" s="14">
        <f t="shared" si="1"/>
        <v>2000</v>
      </c>
      <c r="J71" s="78"/>
      <c r="K71" s="78"/>
      <c r="L71" s="78"/>
      <c r="M71" s="6">
        <f t="shared" si="0"/>
        <v>6666.666666666667</v>
      </c>
      <c r="N71">
        <v>2000</v>
      </c>
    </row>
    <row r="72" spans="1:14" ht="30" customHeight="1" x14ac:dyDescent="0.25">
      <c r="A72" s="10" t="s">
        <v>40</v>
      </c>
      <c r="B72" s="10" t="s">
        <v>43</v>
      </c>
      <c r="C72" s="10" t="s">
        <v>139</v>
      </c>
      <c r="D72" s="56">
        <v>2000</v>
      </c>
      <c r="E72" s="56">
        <v>0</v>
      </c>
      <c r="F72" s="56">
        <v>0</v>
      </c>
      <c r="G72" s="56">
        <v>0</v>
      </c>
      <c r="H72" s="56">
        <v>0</v>
      </c>
      <c r="I72" s="14">
        <f t="shared" si="1"/>
        <v>2000</v>
      </c>
      <c r="J72" s="78"/>
      <c r="K72" s="78"/>
      <c r="L72" s="78"/>
      <c r="M72" s="6">
        <f t="shared" ref="M72" si="2">D72/15*50</f>
        <v>6666.666666666667</v>
      </c>
      <c r="N72">
        <v>2000</v>
      </c>
    </row>
    <row r="73" spans="1:14" ht="15.75" thickBot="1" x14ac:dyDescent="0.3">
      <c r="A73" s="10"/>
      <c r="B73" s="10"/>
      <c r="C73" s="10"/>
      <c r="D73" s="57">
        <f>SUM(D7:D72)</f>
        <v>335695</v>
      </c>
      <c r="E73" s="57">
        <f t="shared" ref="E73:I73" si="3">SUM(E7:E72)</f>
        <v>25753.25</v>
      </c>
      <c r="F73" s="57">
        <f t="shared" si="3"/>
        <v>4500</v>
      </c>
      <c r="G73" s="57">
        <f t="shared" si="3"/>
        <v>0</v>
      </c>
      <c r="H73" s="57">
        <f t="shared" si="3"/>
        <v>1500</v>
      </c>
      <c r="I73" s="57">
        <f t="shared" si="3"/>
        <v>303941.75</v>
      </c>
      <c r="J73" s="10"/>
      <c r="K73" s="10"/>
      <c r="L73" s="10"/>
      <c r="N73" s="69">
        <f>SUM(N7:N72)</f>
        <v>310600</v>
      </c>
    </row>
    <row r="74" spans="1:14" ht="15.75" thickTop="1" x14ac:dyDescent="0.25">
      <c r="A74" s="10"/>
      <c r="B74" s="10"/>
      <c r="C74" s="10"/>
      <c r="D74" s="10"/>
      <c r="E74" s="14"/>
      <c r="F74" s="14"/>
      <c r="G74" s="14"/>
      <c r="H74" s="14"/>
      <c r="I74" s="16"/>
      <c r="J74" s="10"/>
      <c r="K74" s="10"/>
      <c r="L74" s="10"/>
    </row>
    <row r="75" spans="1:14" x14ac:dyDescent="0.25">
      <c r="A75" s="10"/>
      <c r="B75" s="10"/>
      <c r="C75" s="10"/>
      <c r="D75" s="10"/>
      <c r="E75" s="14"/>
      <c r="F75" s="14"/>
      <c r="G75" s="14"/>
      <c r="H75" s="14"/>
      <c r="I75" s="10"/>
      <c r="J75" s="72"/>
      <c r="K75" s="10"/>
      <c r="L75" s="10"/>
    </row>
    <row r="76" spans="1:14" x14ac:dyDescent="0.25">
      <c r="A76" s="10"/>
      <c r="B76" s="10"/>
      <c r="C76" s="10"/>
      <c r="D76" s="10"/>
      <c r="E76" s="14"/>
      <c r="F76" s="14"/>
      <c r="G76" s="14"/>
      <c r="H76" s="14"/>
      <c r="I76" s="10"/>
      <c r="J76" s="10"/>
      <c r="K76" s="10"/>
      <c r="L76" s="10"/>
    </row>
    <row r="77" spans="1:14" x14ac:dyDescent="0.25">
      <c r="A77" s="10"/>
      <c r="B77" s="10"/>
      <c r="C77" s="10"/>
      <c r="D77" s="10"/>
      <c r="E77" s="10"/>
      <c r="F77" s="14"/>
      <c r="G77" s="14"/>
      <c r="H77" s="14"/>
      <c r="I77" s="10"/>
      <c r="J77" s="10"/>
      <c r="K77" s="10"/>
      <c r="L77" s="10"/>
    </row>
    <row r="78" spans="1:14" x14ac:dyDescent="0.25">
      <c r="A78" s="10"/>
      <c r="B78" s="17"/>
      <c r="C78" s="10"/>
      <c r="D78" s="78"/>
      <c r="E78" s="78"/>
      <c r="F78" s="78"/>
      <c r="G78" s="78"/>
      <c r="H78" s="78"/>
      <c r="I78" s="78"/>
      <c r="J78" s="10"/>
      <c r="K78" s="10"/>
      <c r="L78" s="10"/>
    </row>
    <row r="79" spans="1:14" x14ac:dyDescent="0.25">
      <c r="A79" s="10"/>
      <c r="B79" s="18" t="s">
        <v>33</v>
      </c>
      <c r="C79" s="10"/>
      <c r="D79" s="80" t="s">
        <v>34</v>
      </c>
      <c r="E79" s="80"/>
      <c r="F79" s="80"/>
      <c r="G79" s="80"/>
      <c r="H79" s="80"/>
      <c r="I79" s="80"/>
      <c r="J79" s="10"/>
      <c r="K79" s="10"/>
      <c r="L79" s="10"/>
    </row>
    <row r="80" spans="1:14" x14ac:dyDescent="0.25">
      <c r="A80" s="10"/>
      <c r="B80" s="19" t="s">
        <v>35</v>
      </c>
      <c r="C80" s="10"/>
      <c r="D80" s="79" t="s">
        <v>36</v>
      </c>
      <c r="E80" s="79"/>
      <c r="F80" s="79"/>
      <c r="G80" s="79"/>
      <c r="H80" s="79"/>
      <c r="I80" s="79"/>
      <c r="J80" s="10"/>
      <c r="K80" s="10"/>
      <c r="L80" s="10"/>
    </row>
    <row r="81" spans="1:12" x14ac:dyDescent="0.25">
      <c r="A81" s="10"/>
      <c r="B81" s="10"/>
      <c r="C81" s="10"/>
      <c r="D81" s="10"/>
      <c r="E81" s="10"/>
      <c r="F81" s="14"/>
      <c r="G81" s="14"/>
      <c r="H81" s="14"/>
      <c r="I81" s="10"/>
      <c r="J81" s="10"/>
      <c r="K81" s="10"/>
      <c r="L81" s="10"/>
    </row>
    <row r="84" spans="1:12" x14ac:dyDescent="0.25">
      <c r="E84" s="6"/>
    </row>
    <row r="85" spans="1:12" x14ac:dyDescent="0.25">
      <c r="E85" s="6"/>
    </row>
    <row r="86" spans="1:12" x14ac:dyDescent="0.25">
      <c r="E86" s="6"/>
    </row>
  </sheetData>
  <mergeCells count="66">
    <mergeCell ref="J16:L16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22:L22"/>
    <mergeCell ref="J23:L23"/>
    <mergeCell ref="J24:L24"/>
    <mergeCell ref="J25:L25"/>
    <mergeCell ref="J27:L27"/>
    <mergeCell ref="J17:L17"/>
    <mergeCell ref="J18:L18"/>
    <mergeCell ref="J19:L19"/>
    <mergeCell ref="J20:L20"/>
    <mergeCell ref="J21:L21"/>
    <mergeCell ref="J32:L32"/>
    <mergeCell ref="J33:L33"/>
    <mergeCell ref="J34:L34"/>
    <mergeCell ref="J28:L28"/>
    <mergeCell ref="J29:L29"/>
    <mergeCell ref="J30:L30"/>
    <mergeCell ref="J31:L31"/>
    <mergeCell ref="J40:L40"/>
    <mergeCell ref="J41:L41"/>
    <mergeCell ref="J42:L42"/>
    <mergeCell ref="J43:L43"/>
    <mergeCell ref="J36:L36"/>
    <mergeCell ref="J37:L37"/>
    <mergeCell ref="J38:L38"/>
    <mergeCell ref="J39:L39"/>
    <mergeCell ref="J47:L47"/>
    <mergeCell ref="J48:L48"/>
    <mergeCell ref="J44:L44"/>
    <mergeCell ref="J45:L45"/>
    <mergeCell ref="J46:L46"/>
    <mergeCell ref="J53:L53"/>
    <mergeCell ref="J54:L54"/>
    <mergeCell ref="J49:L49"/>
    <mergeCell ref="J50:L50"/>
    <mergeCell ref="J51:L51"/>
    <mergeCell ref="J52:L52"/>
    <mergeCell ref="J57:L57"/>
    <mergeCell ref="J58:L58"/>
    <mergeCell ref="J59:L59"/>
    <mergeCell ref="J55:L55"/>
    <mergeCell ref="J56:L56"/>
    <mergeCell ref="J64:L64"/>
    <mergeCell ref="J65:L65"/>
    <mergeCell ref="J60:L60"/>
    <mergeCell ref="J61:L61"/>
    <mergeCell ref="J63:L63"/>
    <mergeCell ref="J66:L66"/>
    <mergeCell ref="J67:L67"/>
    <mergeCell ref="J68:L68"/>
    <mergeCell ref="J69:L69"/>
    <mergeCell ref="D80:I80"/>
    <mergeCell ref="J70:L70"/>
    <mergeCell ref="J71:L71"/>
    <mergeCell ref="J72:L72"/>
    <mergeCell ref="D78:I78"/>
    <mergeCell ref="D79:I79"/>
  </mergeCells>
  <pageMargins left="1.1023622047244095" right="0.31496062992125984" top="0.94488188976377963" bottom="0.94488188976377963" header="0.31496062992125984" footer="0.31496062992125984"/>
  <pageSetup paperSize="5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G31" sqref="G31"/>
    </sheetView>
  </sheetViews>
  <sheetFormatPr baseColWidth="10" defaultRowHeight="15" x14ac:dyDescent="0.25"/>
  <cols>
    <col min="1" max="1" width="14.7109375" customWidth="1"/>
    <col min="2" max="2" width="0.140625" hidden="1" customWidth="1"/>
    <col min="3" max="3" width="31" customWidth="1"/>
    <col min="4" max="4" width="14.5703125" customWidth="1"/>
    <col min="5" max="5" width="32.5703125" customWidth="1"/>
    <col min="6" max="6" width="12.140625" bestFit="1" customWidth="1"/>
    <col min="7" max="7" width="28.85546875" customWidth="1"/>
  </cols>
  <sheetData>
    <row r="1" spans="1:7" x14ac:dyDescent="0.25">
      <c r="A1" s="82" t="s">
        <v>320</v>
      </c>
      <c r="B1" s="82"/>
      <c r="C1" s="82"/>
      <c r="D1" s="82"/>
      <c r="E1" s="82"/>
      <c r="F1" s="82"/>
      <c r="G1" s="82"/>
    </row>
    <row r="2" spans="1:7" x14ac:dyDescent="0.25">
      <c r="A2" s="82" t="s">
        <v>321</v>
      </c>
      <c r="B2" s="82"/>
      <c r="C2" s="82"/>
      <c r="D2" s="82"/>
      <c r="E2" s="82"/>
      <c r="F2" s="82"/>
      <c r="G2" s="82"/>
    </row>
    <row r="3" spans="1:7" x14ac:dyDescent="0.25">
      <c r="A3" s="82" t="s">
        <v>437</v>
      </c>
      <c r="B3" s="82"/>
      <c r="C3" s="82"/>
      <c r="D3" s="82"/>
      <c r="E3" s="82"/>
      <c r="F3" s="82"/>
      <c r="G3" s="82"/>
    </row>
    <row r="4" spans="1:7" x14ac:dyDescent="0.25">
      <c r="A4" s="18"/>
      <c r="B4" s="18"/>
      <c r="C4" s="18"/>
      <c r="D4" s="18"/>
      <c r="E4" s="18"/>
      <c r="F4" s="18"/>
      <c r="G4" s="18"/>
    </row>
    <row r="5" spans="1:7" ht="40.5" customHeight="1" x14ac:dyDescent="0.25">
      <c r="A5" s="37" t="s">
        <v>13</v>
      </c>
      <c r="B5" s="38" t="s">
        <v>322</v>
      </c>
      <c r="C5" s="37" t="s">
        <v>323</v>
      </c>
      <c r="D5" s="37" t="s">
        <v>2</v>
      </c>
      <c r="E5" s="37" t="s">
        <v>324</v>
      </c>
      <c r="F5" s="37" t="s">
        <v>3</v>
      </c>
      <c r="G5" s="37" t="s">
        <v>325</v>
      </c>
    </row>
    <row r="6" spans="1:7" x14ac:dyDescent="0.25">
      <c r="A6" s="37"/>
      <c r="B6" s="38"/>
      <c r="C6" s="37"/>
      <c r="D6" s="37"/>
      <c r="E6" s="37"/>
      <c r="F6" s="37"/>
      <c r="G6" s="37"/>
    </row>
    <row r="7" spans="1:7" x14ac:dyDescent="0.25">
      <c r="A7" s="37"/>
      <c r="B7" s="38"/>
      <c r="C7" s="37"/>
      <c r="D7" s="37"/>
      <c r="E7" s="37"/>
      <c r="F7" s="37"/>
      <c r="G7" s="37"/>
    </row>
    <row r="8" spans="1:7" x14ac:dyDescent="0.25">
      <c r="A8" s="39"/>
      <c r="B8" s="39"/>
      <c r="C8" s="39"/>
      <c r="D8" s="39"/>
      <c r="E8" s="39"/>
      <c r="F8" s="39"/>
      <c r="G8" s="39"/>
    </row>
    <row r="9" spans="1:7" x14ac:dyDescent="0.25">
      <c r="A9" s="40" t="s">
        <v>326</v>
      </c>
      <c r="B9" s="41">
        <v>40179</v>
      </c>
      <c r="C9" s="20" t="s">
        <v>327</v>
      </c>
      <c r="D9" s="20" t="s">
        <v>328</v>
      </c>
      <c r="E9" s="20" t="s">
        <v>329</v>
      </c>
      <c r="F9" s="42">
        <v>1100</v>
      </c>
      <c r="G9" s="43"/>
    </row>
    <row r="10" spans="1:7" x14ac:dyDescent="0.25">
      <c r="A10" s="39"/>
      <c r="B10" s="39"/>
      <c r="C10" s="39"/>
      <c r="D10" s="39"/>
      <c r="E10" s="39"/>
      <c r="F10" s="44"/>
      <c r="G10" s="39"/>
    </row>
    <row r="11" spans="1:7" x14ac:dyDescent="0.25">
      <c r="A11" s="40" t="s">
        <v>326</v>
      </c>
      <c r="B11" s="41">
        <v>40238</v>
      </c>
      <c r="C11" s="20" t="s">
        <v>330</v>
      </c>
      <c r="D11" s="20" t="s">
        <v>328</v>
      </c>
      <c r="E11" s="20" t="s">
        <v>331</v>
      </c>
      <c r="F11" s="42">
        <v>1100</v>
      </c>
      <c r="G11" s="43"/>
    </row>
    <row r="12" spans="1:7" x14ac:dyDescent="0.25">
      <c r="A12" s="39"/>
      <c r="B12" s="39"/>
      <c r="C12" s="39"/>
      <c r="D12" s="39"/>
      <c r="E12" s="39"/>
      <c r="F12" s="44"/>
      <c r="G12" s="39"/>
    </row>
    <row r="13" spans="1:7" x14ac:dyDescent="0.25">
      <c r="A13" s="40" t="s">
        <v>326</v>
      </c>
      <c r="B13" s="41">
        <v>40179</v>
      </c>
      <c r="C13" s="20" t="s">
        <v>332</v>
      </c>
      <c r="D13" s="20" t="s">
        <v>328</v>
      </c>
      <c r="E13" s="20" t="s">
        <v>333</v>
      </c>
      <c r="F13" s="42">
        <v>1100</v>
      </c>
      <c r="G13" s="43"/>
    </row>
    <row r="14" spans="1:7" x14ac:dyDescent="0.25">
      <c r="A14" s="39"/>
      <c r="B14" s="39"/>
      <c r="C14" s="39"/>
      <c r="D14" s="39"/>
      <c r="E14" s="39"/>
      <c r="F14" s="44"/>
      <c r="G14" s="39"/>
    </row>
    <row r="15" spans="1:7" x14ac:dyDescent="0.25">
      <c r="A15" s="40" t="s">
        <v>326</v>
      </c>
      <c r="B15" s="41">
        <v>40179</v>
      </c>
      <c r="C15" s="20" t="s">
        <v>334</v>
      </c>
      <c r="D15" s="20" t="s">
        <v>328</v>
      </c>
      <c r="E15" s="20" t="s">
        <v>335</v>
      </c>
      <c r="F15" s="42">
        <v>1100</v>
      </c>
      <c r="G15" s="43"/>
    </row>
    <row r="16" spans="1:7" x14ac:dyDescent="0.25">
      <c r="A16" s="39"/>
      <c r="B16" s="39"/>
      <c r="C16" s="39"/>
      <c r="D16" s="39"/>
      <c r="E16" s="39"/>
      <c r="F16" s="44"/>
      <c r="G16" s="39"/>
    </row>
    <row r="17" spans="1:7" x14ac:dyDescent="0.25">
      <c r="A17" s="40" t="s">
        <v>326</v>
      </c>
      <c r="B17" s="41">
        <v>40179</v>
      </c>
      <c r="C17" s="20" t="s">
        <v>336</v>
      </c>
      <c r="D17" s="20" t="s">
        <v>328</v>
      </c>
      <c r="E17" s="20" t="s">
        <v>337</v>
      </c>
      <c r="F17" s="42">
        <v>1100</v>
      </c>
      <c r="G17" s="43"/>
    </row>
    <row r="18" spans="1:7" x14ac:dyDescent="0.25">
      <c r="A18" s="39"/>
      <c r="B18" s="39"/>
      <c r="C18" s="39"/>
      <c r="D18" s="39"/>
      <c r="E18" s="39"/>
      <c r="F18" s="44"/>
      <c r="G18" s="39"/>
    </row>
    <row r="19" spans="1:7" x14ac:dyDescent="0.25">
      <c r="A19" s="40" t="s">
        <v>326</v>
      </c>
      <c r="B19" s="41">
        <v>40360</v>
      </c>
      <c r="C19" s="20" t="s">
        <v>338</v>
      </c>
      <c r="D19" s="20" t="s">
        <v>328</v>
      </c>
      <c r="E19" s="20" t="s">
        <v>339</v>
      </c>
      <c r="F19" s="42">
        <v>1100</v>
      </c>
      <c r="G19" s="43"/>
    </row>
    <row r="20" spans="1:7" x14ac:dyDescent="0.25">
      <c r="A20" s="45"/>
      <c r="B20" s="46"/>
      <c r="C20" s="39"/>
      <c r="D20" s="39"/>
      <c r="E20" s="39"/>
      <c r="F20" s="44"/>
      <c r="G20" s="47"/>
    </row>
    <row r="21" spans="1:7" x14ac:dyDescent="0.25">
      <c r="A21" s="40" t="s">
        <v>326</v>
      </c>
      <c r="B21" s="41"/>
      <c r="C21" s="20" t="s">
        <v>340</v>
      </c>
      <c r="D21" s="20" t="s">
        <v>328</v>
      </c>
      <c r="E21" s="20" t="s">
        <v>341</v>
      </c>
      <c r="F21" s="42">
        <v>1100</v>
      </c>
      <c r="G21" s="43"/>
    </row>
    <row r="22" spans="1:7" x14ac:dyDescent="0.25">
      <c r="A22" s="45"/>
      <c r="B22" s="46"/>
      <c r="C22" s="39"/>
      <c r="D22" s="39"/>
      <c r="E22" s="39"/>
      <c r="F22" s="44"/>
      <c r="G22" s="47"/>
    </row>
    <row r="23" spans="1:7" x14ac:dyDescent="0.25">
      <c r="A23" s="40" t="s">
        <v>326</v>
      </c>
      <c r="B23" s="41"/>
      <c r="C23" s="20" t="s">
        <v>342</v>
      </c>
      <c r="D23" s="20" t="s">
        <v>328</v>
      </c>
      <c r="E23" s="20" t="s">
        <v>343</v>
      </c>
      <c r="F23" s="42">
        <v>1100</v>
      </c>
      <c r="G23" s="43"/>
    </row>
    <row r="24" spans="1:7" x14ac:dyDescent="0.25">
      <c r="A24" s="45"/>
      <c r="B24" s="46"/>
      <c r="C24" s="39"/>
      <c r="D24" s="39"/>
      <c r="E24" s="39"/>
      <c r="F24" s="44"/>
      <c r="G24" s="47"/>
    </row>
    <row r="25" spans="1:7" x14ac:dyDescent="0.25">
      <c r="A25" s="40" t="s">
        <v>326</v>
      </c>
      <c r="B25" s="41"/>
      <c r="C25" s="20" t="s">
        <v>344</v>
      </c>
      <c r="D25" s="20" t="s">
        <v>328</v>
      </c>
      <c r="E25" s="20" t="s">
        <v>345</v>
      </c>
      <c r="F25" s="42">
        <v>1100</v>
      </c>
      <c r="G25" s="43"/>
    </row>
    <row r="26" spans="1:7" x14ac:dyDescent="0.25">
      <c r="A26" s="40"/>
      <c r="B26" s="41"/>
      <c r="C26" s="20"/>
      <c r="D26" s="20"/>
      <c r="E26" s="20"/>
      <c r="F26" s="42"/>
      <c r="G26" s="48"/>
    </row>
    <row r="27" spans="1:7" x14ac:dyDescent="0.25">
      <c r="A27" s="40" t="s">
        <v>326</v>
      </c>
      <c r="B27" s="46"/>
      <c r="C27" s="39" t="s">
        <v>346</v>
      </c>
      <c r="D27" s="39" t="s">
        <v>328</v>
      </c>
      <c r="E27" s="39" t="s">
        <v>347</v>
      </c>
      <c r="F27" s="44">
        <v>1100</v>
      </c>
      <c r="G27" s="49"/>
    </row>
    <row r="28" spans="1:7" x14ac:dyDescent="0.25">
      <c r="A28" s="40"/>
      <c r="B28" s="46"/>
      <c r="C28" s="39"/>
      <c r="D28" s="39"/>
      <c r="E28" s="39"/>
      <c r="F28" s="44"/>
      <c r="G28" s="47"/>
    </row>
    <row r="29" spans="1:7" ht="15.75" thickBot="1" x14ac:dyDescent="0.3">
      <c r="E29" s="50" t="s">
        <v>348</v>
      </c>
      <c r="F29" s="58">
        <f>SUM(F8:F27)</f>
        <v>11000</v>
      </c>
    </row>
    <row r="30" spans="1:7" ht="15.75" thickTop="1" x14ac:dyDescent="0.25">
      <c r="A30" s="40"/>
      <c r="E30" s="50"/>
      <c r="F30" s="51"/>
    </row>
    <row r="31" spans="1:7" x14ac:dyDescent="0.25">
      <c r="E31" s="50"/>
      <c r="F31" s="51"/>
    </row>
    <row r="32" spans="1:7" x14ac:dyDescent="0.25">
      <c r="E32" s="50"/>
      <c r="F32" s="51"/>
    </row>
    <row r="34" spans="1:7" x14ac:dyDescent="0.25">
      <c r="A34" s="52"/>
      <c r="B34" s="29"/>
      <c r="C34" s="53"/>
      <c r="D34" s="83"/>
      <c r="E34" s="83"/>
      <c r="F34" s="84"/>
      <c r="G34" s="84"/>
    </row>
    <row r="35" spans="1:7" x14ac:dyDescent="0.25">
      <c r="A35" s="11"/>
      <c r="B35" s="11"/>
      <c r="C35" s="18" t="s">
        <v>349</v>
      </c>
      <c r="D35" s="81"/>
      <c r="E35" s="81"/>
      <c r="F35" s="81" t="s">
        <v>350</v>
      </c>
      <c r="G35" s="81"/>
    </row>
    <row r="36" spans="1:7" x14ac:dyDescent="0.25">
      <c r="A36" s="11"/>
      <c r="B36" s="11"/>
      <c r="C36" s="11" t="s">
        <v>351</v>
      </c>
      <c r="E36" s="18"/>
      <c r="F36" s="18" t="s">
        <v>352</v>
      </c>
      <c r="G36" s="18"/>
    </row>
    <row r="37" spans="1:7" x14ac:dyDescent="0.25">
      <c r="C37" s="11"/>
    </row>
  </sheetData>
  <mergeCells count="7">
    <mergeCell ref="D35:E35"/>
    <mergeCell ref="F35:G35"/>
    <mergeCell ref="A1:G1"/>
    <mergeCell ref="A2:G2"/>
    <mergeCell ref="A3:G3"/>
    <mergeCell ref="D34:E34"/>
    <mergeCell ref="F34:G34"/>
  </mergeCells>
  <pageMargins left="1.1023622047244095" right="0.70866141732283472" top="0.55118110236220474" bottom="0.35433070866141736" header="0.31496062992125984" footer="0.31496062992125984"/>
  <pageSetup paperSize="5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0"/>
  <sheetViews>
    <sheetView tabSelected="1" workbookViewId="0">
      <selection activeCell="A2" sqref="A2:CB46"/>
    </sheetView>
  </sheetViews>
  <sheetFormatPr baseColWidth="10" defaultRowHeight="15" x14ac:dyDescent="0.25"/>
  <cols>
    <col min="4" max="4" width="12.5703125" bestFit="1" customWidth="1"/>
    <col min="5" max="6" width="14.140625" bestFit="1" customWidth="1"/>
    <col min="7" max="7" width="15.140625" bestFit="1" customWidth="1"/>
  </cols>
  <sheetData>
    <row r="3" spans="3:7" x14ac:dyDescent="0.25">
      <c r="C3" s="63"/>
      <c r="D3" s="62"/>
      <c r="E3" s="62"/>
      <c r="F3" s="62"/>
      <c r="G3" s="62"/>
    </row>
    <row r="4" spans="3:7" x14ac:dyDescent="0.25">
      <c r="C4" s="62"/>
      <c r="D4" s="62"/>
      <c r="E4" s="62"/>
      <c r="F4" s="62"/>
      <c r="G4" s="62"/>
    </row>
    <row r="7" spans="3:7" x14ac:dyDescent="0.25">
      <c r="C7" s="62"/>
      <c r="D7" s="67"/>
      <c r="E7" s="67"/>
      <c r="F7" s="67"/>
      <c r="G7" s="67"/>
    </row>
    <row r="9" spans="3:7" x14ac:dyDescent="0.25">
      <c r="C9" s="62"/>
      <c r="D9" s="65"/>
      <c r="E9" s="65"/>
      <c r="F9" s="68"/>
      <c r="G9" s="68"/>
    </row>
    <row r="10" spans="3:7" x14ac:dyDescent="0.25">
      <c r="C10" s="62"/>
      <c r="D10" s="64"/>
      <c r="E10" s="64"/>
      <c r="F10" s="68"/>
      <c r="G10" s="68"/>
    </row>
    <row r="11" spans="3:7" x14ac:dyDescent="0.25">
      <c r="C11" s="62"/>
      <c r="D11" s="64"/>
      <c r="E11" s="64"/>
      <c r="F11" s="68"/>
      <c r="G11" s="68"/>
    </row>
    <row r="12" spans="3:7" x14ac:dyDescent="0.25">
      <c r="C12" s="62"/>
      <c r="D12" s="64"/>
      <c r="E12" s="64"/>
      <c r="F12" s="68"/>
      <c r="G12" s="68"/>
    </row>
    <row r="13" spans="3:7" x14ac:dyDescent="0.25">
      <c r="C13" s="62"/>
      <c r="D13" s="64"/>
      <c r="E13" s="64"/>
      <c r="F13" s="68"/>
      <c r="G13" s="68"/>
    </row>
    <row r="14" spans="3:7" x14ac:dyDescent="0.25">
      <c r="C14" s="62"/>
      <c r="D14" s="64"/>
      <c r="E14" s="64"/>
      <c r="F14" s="68"/>
      <c r="G14" s="68"/>
    </row>
    <row r="15" spans="3:7" x14ac:dyDescent="0.25">
      <c r="C15" s="62"/>
      <c r="D15" s="64"/>
      <c r="E15" s="64"/>
      <c r="F15" s="68"/>
      <c r="G15" s="68"/>
    </row>
    <row r="16" spans="3:7" x14ac:dyDescent="0.25">
      <c r="C16" s="62"/>
      <c r="D16" s="64"/>
      <c r="E16" s="64"/>
      <c r="F16" s="68"/>
      <c r="G16" s="68"/>
    </row>
    <row r="17" spans="3:7" x14ac:dyDescent="0.25">
      <c r="C17" s="62"/>
      <c r="D17" s="64"/>
      <c r="E17" s="64"/>
      <c r="F17" s="68"/>
      <c r="G17" s="68"/>
    </row>
    <row r="18" spans="3:7" x14ac:dyDescent="0.25">
      <c r="C18" s="62"/>
      <c r="D18" s="64"/>
      <c r="E18" s="64"/>
      <c r="F18" s="68"/>
      <c r="G18" s="68"/>
    </row>
    <row r="19" spans="3:7" x14ac:dyDescent="0.25">
      <c r="C19" s="62"/>
      <c r="D19" s="64"/>
      <c r="E19" s="64"/>
      <c r="F19" s="68"/>
      <c r="G19" s="68"/>
    </row>
    <row r="20" spans="3:7" x14ac:dyDescent="0.25">
      <c r="C20" s="62"/>
      <c r="D20" s="64"/>
      <c r="E20" s="64"/>
      <c r="F20" s="68"/>
      <c r="G20" s="68"/>
    </row>
    <row r="21" spans="3:7" x14ac:dyDescent="0.25">
      <c r="C21" s="62"/>
      <c r="D21" s="64"/>
      <c r="E21" s="64"/>
      <c r="F21" s="68"/>
      <c r="G21" s="68"/>
    </row>
    <row r="22" spans="3:7" x14ac:dyDescent="0.25">
      <c r="C22" s="62"/>
      <c r="D22" s="64"/>
      <c r="E22" s="64"/>
      <c r="F22" s="68"/>
      <c r="G22" s="68"/>
    </row>
    <row r="23" spans="3:7" x14ac:dyDescent="0.25">
      <c r="C23" s="62"/>
      <c r="D23" s="64"/>
      <c r="E23" s="64"/>
      <c r="F23" s="68"/>
      <c r="G23" s="68"/>
    </row>
    <row r="24" spans="3:7" x14ac:dyDescent="0.25">
      <c r="C24" s="62"/>
      <c r="D24" s="64"/>
      <c r="E24" s="64"/>
      <c r="F24" s="68"/>
      <c r="G24" s="68"/>
    </row>
    <row r="25" spans="3:7" x14ac:dyDescent="0.25">
      <c r="C25" s="62"/>
      <c r="D25" s="64"/>
      <c r="E25" s="64"/>
      <c r="F25" s="68"/>
      <c r="G25" s="68"/>
    </row>
    <row r="26" spans="3:7" x14ac:dyDescent="0.25">
      <c r="C26" s="62"/>
      <c r="D26" s="64"/>
      <c r="E26" s="64"/>
      <c r="F26" s="68"/>
      <c r="G26" s="68"/>
    </row>
    <row r="27" spans="3:7" x14ac:dyDescent="0.25">
      <c r="C27" s="62"/>
      <c r="D27" s="64"/>
      <c r="E27" s="64"/>
      <c r="F27" s="68"/>
      <c r="G27" s="68"/>
    </row>
    <row r="28" spans="3:7" s="62" customFormat="1" x14ac:dyDescent="0.25">
      <c r="D28" s="64"/>
      <c r="E28" s="64"/>
      <c r="F28" s="68"/>
      <c r="G28" s="68"/>
    </row>
    <row r="29" spans="3:7" s="62" customFormat="1" x14ac:dyDescent="0.25">
      <c r="D29" s="64"/>
      <c r="E29" s="64"/>
      <c r="F29" s="68"/>
      <c r="G29" s="68"/>
    </row>
    <row r="30" spans="3:7" x14ac:dyDescent="0.25">
      <c r="C30" s="62"/>
      <c r="D30" s="64"/>
      <c r="E30" s="64"/>
      <c r="F30" s="68"/>
      <c r="G30" s="68"/>
    </row>
    <row r="31" spans="3:7" x14ac:dyDescent="0.25">
      <c r="C31" s="62"/>
      <c r="D31" s="64"/>
      <c r="E31" s="64"/>
      <c r="F31" s="68"/>
      <c r="G31" s="68"/>
    </row>
    <row r="32" spans="3:7" x14ac:dyDescent="0.25">
      <c r="C32" s="62"/>
      <c r="D32" s="64"/>
      <c r="E32" s="64"/>
      <c r="F32" s="62"/>
      <c r="G32" s="68"/>
    </row>
    <row r="33" spans="3:7" ht="15.75" thickBot="1" x14ac:dyDescent="0.3">
      <c r="C33" s="63"/>
      <c r="D33" s="66"/>
      <c r="E33" s="66"/>
      <c r="F33" s="66"/>
      <c r="G33" s="66"/>
    </row>
    <row r="34" spans="3:7" ht="15.75" thickTop="1" x14ac:dyDescent="0.25">
      <c r="C34" s="62"/>
      <c r="D34" s="62"/>
      <c r="E34" s="62"/>
      <c r="F34" s="62"/>
      <c r="G34" s="62"/>
    </row>
    <row r="36" spans="3:7" x14ac:dyDescent="0.25">
      <c r="C36" s="62"/>
      <c r="D36" s="62"/>
    </row>
    <row r="37" spans="3:7" x14ac:dyDescent="0.25">
      <c r="C37" s="62"/>
      <c r="D37" s="62"/>
    </row>
    <row r="39" spans="3:7" s="62" customFormat="1" x14ac:dyDescent="0.25"/>
    <row r="40" spans="3:7" x14ac:dyDescent="0.25">
      <c r="E40" s="67"/>
      <c r="F40" s="67"/>
    </row>
    <row r="41" spans="3:7" x14ac:dyDescent="0.25">
      <c r="E41" s="6"/>
      <c r="F41" s="6"/>
    </row>
    <row r="42" spans="3:7" s="62" customFormat="1" x14ac:dyDescent="0.25">
      <c r="E42" s="61"/>
      <c r="F42" s="61"/>
    </row>
    <row r="43" spans="3:7" s="62" customFormat="1" x14ac:dyDescent="0.25">
      <c r="E43" s="6"/>
      <c r="F43" s="6"/>
    </row>
    <row r="44" spans="3:7" x14ac:dyDescent="0.25">
      <c r="E44" s="6"/>
      <c r="F44" s="6"/>
    </row>
    <row r="45" spans="3:7" ht="15.75" thickBot="1" x14ac:dyDescent="0.3">
      <c r="E45" s="60"/>
      <c r="F45" s="60"/>
    </row>
    <row r="46" spans="3:7" ht="15.75" thickTop="1" x14ac:dyDescent="0.25">
      <c r="E46" s="6"/>
      <c r="F46" s="6"/>
    </row>
    <row r="47" spans="3:7" x14ac:dyDescent="0.25">
      <c r="E47" s="6"/>
      <c r="F47" s="6"/>
    </row>
    <row r="48" spans="3:7" x14ac:dyDescent="0.25">
      <c r="E48" s="6"/>
      <c r="F48" s="6"/>
    </row>
    <row r="49" spans="5:6" x14ac:dyDescent="0.25">
      <c r="E49" s="6"/>
      <c r="F49" s="6"/>
    </row>
    <row r="50" spans="5:6" x14ac:dyDescent="0.25">
      <c r="E50" s="6"/>
      <c r="F50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SEG PUB</vt:lpstr>
      <vt:lpstr>SINDICATO</vt:lpstr>
      <vt:lpstr>CAMPO, INTEND</vt:lpstr>
      <vt:lpstr>CONFIANZA</vt:lpstr>
      <vt:lpstr>DELEGADOS</vt:lpstr>
      <vt:lpstr>ACUMULADOS</vt:lpstr>
      <vt:lpstr>ACUMULADOS!Área_de_impresión</vt:lpstr>
      <vt:lpstr>'CAMPO, INTEND'!Área_de_impresión</vt:lpstr>
      <vt:lpstr>CONFIANZA!Área_de_impresión</vt:lpstr>
      <vt:lpstr>DELEGADOS!Área_de_impresión</vt:lpstr>
      <vt:lpstr>'SEG PUB'!Área_de_impresión</vt:lpstr>
      <vt:lpstr>SINDICATO!Área_de_impresión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CALDERON ZEPEDA</dc:creator>
  <cp:lastModifiedBy>ROSY</cp:lastModifiedBy>
  <cp:lastPrinted>2016-12-06T19:55:58Z</cp:lastPrinted>
  <dcterms:created xsi:type="dcterms:W3CDTF">2016-01-14T15:40:28Z</dcterms:created>
  <dcterms:modified xsi:type="dcterms:W3CDTF">2018-10-19T15:11:48Z</dcterms:modified>
</cp:coreProperties>
</file>